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0005" windowHeight="10005" tabRatio="603" activeTab="3"/>
  </bookViews>
  <sheets>
    <sheet name="ZESTAWIENIE DOCHODÓW ZA 2009 R." sheetId="1" r:id="rId1"/>
    <sheet name="ZESTAWIENIE WYDATKÓW ZA 2009 R." sheetId="2" r:id="rId2"/>
    <sheet name="REALIZACJA DOCHODÓW Z DOTACJI" sheetId="3" r:id="rId3"/>
    <sheet name="REALIZACJA WYDATKÓW Z DOTACJI" sheetId="4" r:id="rId4"/>
  </sheets>
  <definedNames/>
  <calcPr fullCalcOnLoad="1"/>
</workbook>
</file>

<file path=xl/sharedStrings.xml><?xml version="1.0" encoding="utf-8"?>
<sst xmlns="http://schemas.openxmlformats.org/spreadsheetml/2006/main" count="1977" uniqueCount="452">
  <si>
    <t xml:space="preserve">DOCHODY ZA 2009 ROKU </t>
  </si>
  <si>
    <t xml:space="preserve">REALIZACJA W POSZCZEGÓLNYCH DZIAŁACH, ROZDZIAŁACH I PARAGRAFACH </t>
  </si>
  <si>
    <t>PRZEDSTAWIA SIĘ NASTĘPUJĄCO :</t>
  </si>
  <si>
    <t>DZIAŁ</t>
  </si>
  <si>
    <t>ROZDZIAŁ</t>
  </si>
  <si>
    <t>PARAGRAF</t>
  </si>
  <si>
    <t>TREŚĆ</t>
  </si>
  <si>
    <t>OPIS WYKONANIA</t>
  </si>
  <si>
    <t>PLAN DOCHODÓW</t>
  </si>
  <si>
    <t>WYKONANIE  DOCHODÓW</t>
  </si>
  <si>
    <t>%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</si>
  <si>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</si>
  <si>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</si>
  <si>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</si>
  <si>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</si>
  <si>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</si>
  <si>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</si>
  <si>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wykonano wg planu</t>
  </si>
  <si>
    <t>400</t>
  </si>
  <si>
    <t>Wytwarzanie i zaopatrywanie w energię elektryczną, gaz i wodę</t>
  </si>
  <si>
    <t>40001</t>
  </si>
  <si>
    <t>Dostarczanie ciepła</t>
  </si>
  <si>
    <t>0830</t>
  </si>
  <si>
    <t>Wpływy z usług</t>
  </si>
  <si>
    <t>Zaległości w opłatach oraz sprawy sądowe będące w toku wpłynęły na obniżenie wykonania planu</t>
  </si>
  <si>
    <t>40002</t>
  </si>
  <si>
    <t>Dostarczanie wody</t>
  </si>
  <si>
    <t>0920</t>
  </si>
  <si>
    <t>Pozostałe odsetki</t>
  </si>
  <si>
    <t>nieprzewidziane dochody</t>
  </si>
  <si>
    <t>0970</t>
  </si>
  <si>
    <t>Wpływy z różnych dochodów</t>
  </si>
  <si>
    <t>opłata za przyłaczenie do urządzeń wodociągowych</t>
  </si>
  <si>
    <t>40003</t>
  </si>
  <si>
    <t>Dostarczanie energii elektrycznej</t>
  </si>
  <si>
    <t xml:space="preserve">Pozostałe odsetki </t>
  </si>
  <si>
    <t>600</t>
  </si>
  <si>
    <t>Transport i łączność</t>
  </si>
  <si>
    <t>60014</t>
  </si>
  <si>
    <t>Drogi publiczne powiatowe</t>
  </si>
  <si>
    <t>6620</t>
  </si>
  <si>
    <t>Dotacje celowe otrzymane z powiatu na inwestycje i zakupy inwestycyjne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</si>
  <si>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</si>
  <si>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</si>
  <si>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</si>
  <si>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</si>
  <si>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</si>
  <si>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</si>
  <si>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</si>
  <si>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</si>
  <si>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zwrot kosztów sądowych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</si>
  <si>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</si>
  <si>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</si>
  <si>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</si>
  <si>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fizycnym w prawo własności</t>
  </si>
  <si>
    <t>0870</t>
  </si>
  <si>
    <t>Wpływy ze sprzedaży składników majątkowych</t>
  </si>
  <si>
    <t xml:space="preserve"> dochody z wzrostu wartości nieruchomości gruntowej</t>
  </si>
  <si>
    <t>Działalność usługowa</t>
  </si>
  <si>
    <t>dochody z dzierżawy szalet</t>
  </si>
  <si>
    <t xml:space="preserve"> dochody z dzierżawy szalet</t>
  </si>
  <si>
    <t>zwrot ubezpieczenia za uszkodzenie wiat przystankowych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</si>
  <si>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</si>
  <si>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</si>
  <si>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</si>
  <si>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</si>
  <si>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</si>
  <si>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</si>
  <si>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</si>
  <si>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Grzywny, mandaty i inne kary pieniężne od osób fizycznych</t>
  </si>
  <si>
    <t>nieprzewidziane dochody - zwrot za rozmowy telefoniczne</t>
  </si>
  <si>
    <t>2360</t>
  </si>
  <si>
    <t>Dochody jednostek samorządu terytorialnego związane z realizacją zadań z zakresu administracji rządowej oraz innych zadań zleconych ustawami</t>
  </si>
  <si>
    <t>Promocja jednostek samorządu terytorialnego</t>
  </si>
  <si>
    <t>wykonano wg planu -  dofinansowanie z ŚOT  wykonania folderu</t>
  </si>
  <si>
    <t>nieprzewidziane dochody - zwrot środków z UE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</si>
  <si>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</si>
  <si>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</si>
  <si>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</si>
  <si>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</si>
  <si>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do Parlamentu Europejskiego</t>
  </si>
  <si>
    <t>754</t>
  </si>
  <si>
    <t>Bezpieczeństwo publiczne i ochrona przeciwpożarowa</t>
  </si>
  <si>
    <t>Komendy powiatowe Policji</t>
  </si>
  <si>
    <t xml:space="preserve">nieprzewidziane dochody - zwrot niewykorzystanych środków 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</si>
  <si>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</si>
  <si>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</si>
  <si>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</si>
  <si>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</si>
  <si>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</si>
  <si>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</si>
  <si>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</si>
  <si>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</si>
  <si>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</si>
  <si>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</si>
  <si>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</si>
  <si>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</si>
  <si>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</si>
  <si>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</si>
  <si>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</si>
  <si>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</si>
  <si>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</si>
  <si>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</si>
  <si>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</si>
  <si>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</si>
  <si>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 xml:space="preserve">nieprzewidziane dochody - koszty upomnienia 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</si>
  <si>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</si>
  <si>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</si>
  <si>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</si>
  <si>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</si>
  <si>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</si>
  <si>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</si>
  <si>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</si>
  <si>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</si>
  <si>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</si>
  <si>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</si>
  <si>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</si>
  <si>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</si>
  <si>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</si>
  <si>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</si>
  <si>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</si>
  <si>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</si>
  <si>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0510</t>
  </si>
  <si>
    <t>Wpływy z opłaty eksploatacyjnej od przedsiębiorstw górniczych węgla kamiennego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</si>
  <si>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</si>
  <si>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</si>
  <si>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</si>
  <si>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</si>
  <si>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</si>
  <si>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</si>
  <si>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</si>
  <si>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</si>
  <si>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</si>
  <si>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</si>
  <si>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</si>
  <si>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</si>
  <si>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</si>
  <si>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</si>
  <si>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odsetki od lokat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</si>
  <si>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</si>
  <si>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</si>
  <si>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</si>
  <si>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</si>
  <si>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</si>
  <si>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</si>
  <si>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Przedszkola</t>
  </si>
  <si>
    <t>dochody za pobyt dzieci z innych gmin w przedszkolu w Ornontowicach</t>
  </si>
  <si>
    <t>80110</t>
  </si>
  <si>
    <t>Gimnazja</t>
  </si>
  <si>
    <t>80148</t>
  </si>
  <si>
    <t>Stołówki szkolne</t>
  </si>
  <si>
    <t>80195</t>
  </si>
  <si>
    <t>Ochrona zdrowia</t>
  </si>
  <si>
    <t>Zwalczanie narkomanii</t>
  </si>
  <si>
    <t>2330</t>
  </si>
  <si>
    <t>Dotacje celowe otrzymane od samorządu województwa na zadania bieżące realizaowane na podstawie porozumień (umów) między jednostkami samorządu terytorialnego</t>
  </si>
  <si>
    <t>Przeciwdziałanie alkoholizmowi</t>
  </si>
  <si>
    <t>nieprzewidziane dochody - zwrot środków za pobyt mieszkańców w izbie wytrzeźwień</t>
  </si>
  <si>
    <t>852</t>
  </si>
  <si>
    <t>Pomoc społeczna</t>
  </si>
  <si>
    <t>85212</t>
  </si>
  <si>
    <t>Świadczenia rodzinne,świadczenie z funduszu alimentacyjnego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</si>
  <si>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</si>
  <si>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</si>
  <si>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</si>
  <si>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</si>
  <si>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2039</t>
  </si>
  <si>
    <t>85219</t>
  </si>
  <si>
    <t>Ośrodki pomocy społecznej</t>
  </si>
  <si>
    <t>85295</t>
  </si>
  <si>
    <t>2008</t>
  </si>
  <si>
    <t>Dotacje rozwojowe oraz środki na finansowanie Wspólnej Polityki Rolnej</t>
  </si>
  <si>
    <t>2009</t>
  </si>
  <si>
    <t>854</t>
  </si>
  <si>
    <t>Edukacyjna opieka wychowawcza</t>
  </si>
  <si>
    <t>85412</t>
  </si>
  <si>
    <t>Kolonie i obozy oraz inne formy wypoczynku dzieci i młodzieży szkolnej, a także szkolenia młodzieży</t>
  </si>
  <si>
    <t>2440</t>
  </si>
  <si>
    <t>Dotacje otrzymane z funduszy celowych na realizację zadań bieżących jednostek sektora finansów publicznych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</si>
  <si>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</si>
  <si>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</si>
  <si>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</si>
  <si>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</si>
  <si>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</si>
  <si>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</si>
  <si>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opłata za przyłaczenie do urządzeń kanalizacyjnych</t>
  </si>
  <si>
    <t>90003</t>
  </si>
  <si>
    <t>Oczyszczanie miast i wsi</t>
  </si>
  <si>
    <t>Utrzymanie zieleni w miastach i gminach</t>
  </si>
  <si>
    <t>Kultura i ochrona dziedzictwa narodowego</t>
  </si>
  <si>
    <t>2700</t>
  </si>
  <si>
    <t>Środki na dofinansowanie własnych zadań bieżących gmin (związków gmin), powiatów (związków powiatów), samorządów województw, pozyskane z innych źródeł</t>
  </si>
  <si>
    <t>Kultura fizyczna i sport</t>
  </si>
  <si>
    <t>Obiekty sportowe</t>
  </si>
  <si>
    <t>6610</t>
  </si>
  <si>
    <t>Dotacje celowe otrzymane z gminy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</si>
  <si>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</si>
  <si>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</si>
  <si>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Zadania w zakresie kultury fizycznej i sportu</t>
  </si>
  <si>
    <t>odsetki od zwróconej dotacji</t>
  </si>
  <si>
    <t>zwrot dotacji                GWAREK, TAO</t>
  </si>
  <si>
    <t>Razem:</t>
  </si>
  <si>
    <t>WYDATKI ZA  2009 ROK</t>
  </si>
  <si>
    <t xml:space="preserve"> REALIZACJA W POSZCZEGÓLNYCH DZIAŁACH, ROZDZIAŁACH I PARAGRAFACH</t>
  </si>
  <si>
    <t xml:space="preserve"> PRZEDSTAWIA SIĘ NASTĘPUJĄCO :</t>
  </si>
  <si>
    <t>PLAN WYDATKÓW</t>
  </si>
  <si>
    <t>WYKONANIE  WYDATKÓW</t>
  </si>
  <si>
    <t>01009</t>
  </si>
  <si>
    <t>Spółki wodne</t>
  </si>
  <si>
    <t>4270</t>
  </si>
  <si>
    <t>Zakup usług remontowych</t>
  </si>
  <si>
    <t>01010</t>
  </si>
  <si>
    <t>Infrastruktura wodociągowa i sanitacyjna wsi</t>
  </si>
  <si>
    <t>6050</t>
  </si>
  <si>
    <t>Wydatki inwestycyjne jednostek budżetowych</t>
  </si>
  <si>
    <t>wykonano zgodnie z harmonoramem robót</t>
  </si>
  <si>
    <t>01030</t>
  </si>
  <si>
    <t>Izby rolnicze</t>
  </si>
  <si>
    <t>2850</t>
  </si>
  <si>
    <t>Wpłaty gmin na rzecz izb rolniczych w wysokości 2% uzyskanych wpływów z podatku rolnego</t>
  </si>
  <si>
    <t>wydatkowanie zgodnie z wysokością skasowanego podatku rolnego</t>
  </si>
  <si>
    <t>4300</t>
  </si>
  <si>
    <t>Zakup usług pozostałych</t>
  </si>
  <si>
    <t>4430</t>
  </si>
  <si>
    <t>Różne opłaty i składki</t>
  </si>
  <si>
    <t>Wydatki osobowe niezaliczone do wynagrodzeń</t>
  </si>
  <si>
    <t xml:space="preserve">realizacja wg bieżących potrzeb 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</si>
  <si>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</si>
  <si>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</si>
  <si>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</si>
  <si>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</si>
  <si>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</si>
  <si>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</si>
  <si>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</si>
  <si>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</si>
  <si>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</si>
  <si>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</si>
  <si>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</si>
  <si>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</si>
  <si>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</si>
  <si>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</si>
  <si>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</si>
  <si>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</si>
  <si>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</si>
  <si>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</si>
  <si>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</si>
  <si>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</si>
  <si>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</si>
  <si>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</si>
  <si>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Zakup usług obejmujacych wykonanie ekspertyz, analiz i opinii</t>
  </si>
  <si>
    <t>brak potrzeby razlizacji</t>
  </si>
  <si>
    <t>4410</t>
  </si>
  <si>
    <t>Podróże służbowe krajowe</t>
  </si>
  <si>
    <t>Podróże służbowe zagraniczne</t>
  </si>
  <si>
    <t>realizacja wg bieżących potrzeb</t>
  </si>
  <si>
    <t>4440</t>
  </si>
  <si>
    <t>Odpisy na zakładowy fundusz świadczeń socjalnych</t>
  </si>
  <si>
    <t>Podatek od towarów i usług (VAT).</t>
  </si>
  <si>
    <t>Odsetki od nieterminowych wpłat z tytułu pozostałych podatków i opłat</t>
  </si>
  <si>
    <t>4590</t>
  </si>
  <si>
    <t>Kary i odszkodowania wypłacane na rzecz osób fizycznych</t>
  </si>
  <si>
    <t>nie wystąpiła konieczność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</si>
  <si>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</si>
  <si>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</si>
  <si>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</si>
  <si>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</si>
  <si>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Zakup materiałów papierniczych do sprzętu drukarskiwgo i urządzeń kserograficznych</t>
  </si>
  <si>
    <t>Wydatki na zakupy inwestycyjne jednostek budżetowych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</si>
  <si>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</si>
  <si>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</si>
  <si>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</si>
  <si>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</si>
  <si>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wykonano zgodnie z wykonanymi usługami komunikacyjnymi</t>
  </si>
  <si>
    <t>Dotacja celowa na pomoc finansową udzielaną między jednostkami samorządu terytorialnego na dofinansowanie własnych zadań bieżących</t>
  </si>
  <si>
    <t>Dotacja celowa na pomoc finansową udzielona niędzy jednostkami samorządu terytorialnego na dofinansowanie własnych zadań inwestycyjnych i zakupów inwestycyjnych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</si>
  <si>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</si>
  <si>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</si>
  <si>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</si>
  <si>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Turystyka</t>
  </si>
  <si>
    <t>Zadania w zakresie upowszechniania turystyki</t>
  </si>
  <si>
    <t>Dotacje celowe przekazane gminie na inwestycje i zakupy inwestycyjne realizowane na podstawie porozumień (umów) między jednostkami samorządu terytorialnego</t>
  </si>
  <si>
    <t>70004</t>
  </si>
  <si>
    <t>Różne jednostki obsługi gospodarki mieszkaniowej</t>
  </si>
  <si>
    <t>odpis zgodny z przeliczonym planem</t>
  </si>
  <si>
    <t>4530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</si>
  <si>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</si>
  <si>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</si>
  <si>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</si>
  <si>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</si>
  <si>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Opłaty na rzecz budżetu państwa</t>
  </si>
  <si>
    <t>Opłaty na rzecz budżetów jednostek samorządu terytorialnego</t>
  </si>
  <si>
    <t>6060</t>
  </si>
  <si>
    <t>710</t>
  </si>
  <si>
    <t>71004</t>
  </si>
  <si>
    <t>Plany zagospodarowania przestrzennego</t>
  </si>
  <si>
    <t>71013</t>
  </si>
  <si>
    <t>Prace geodezyjne i kartograficzne (nieinwestycyjne)</t>
  </si>
  <si>
    <t>71095</t>
  </si>
  <si>
    <t>3020</t>
  </si>
  <si>
    <t>Opłata za zakup usług telekomunikacyjnych telefoni stacjonarnej</t>
  </si>
  <si>
    <t>75022</t>
  </si>
  <si>
    <t>Rady gmin (miast i miast na prawach powiatu)</t>
  </si>
  <si>
    <t>3030</t>
  </si>
  <si>
    <t xml:space="preserve">Różne wydatki na rzecz osób fizycznych </t>
  </si>
  <si>
    <t>Podróze służbowe zagraniczne</t>
  </si>
  <si>
    <t>4100</t>
  </si>
  <si>
    <t>Wynagrodzenia agencyjno-prowizyjne</t>
  </si>
  <si>
    <t>4140</t>
  </si>
  <si>
    <t>Wpłaty na Państwowy Fundusz Rehabilitacji Osób Niepełnosprawnych</t>
  </si>
  <si>
    <t>realizacja wg bieżacych potrzeb</t>
  </si>
  <si>
    <t>4390</t>
  </si>
  <si>
    <t>Zakup usług obejmujących wykonanie ekspertyz, analiz i opinii</t>
  </si>
  <si>
    <t>podróże służbowe zagraniczne</t>
  </si>
  <si>
    <t>4510</t>
  </si>
  <si>
    <t>zakonczenie inwestycji nastąpi w 2010 r.</t>
  </si>
  <si>
    <t>Dotacja celowa na pomoc finansową udzielaną między jednostkami samorządu terytorialnego na dofinansowanie własnych zadań inwestycyjnych i zakupów inwestycyjnych</t>
  </si>
  <si>
    <t>75075</t>
  </si>
  <si>
    <t>75095</t>
  </si>
  <si>
    <t>Różne wydatki na rzecz osób fizycznych</t>
  </si>
  <si>
    <t>Składki na ubezpieczenie społeczne</t>
  </si>
  <si>
    <t>75403</t>
  </si>
  <si>
    <t>Jednostki terenowe Policji</t>
  </si>
  <si>
    <t>Komendy wojewódzkie Policji</t>
  </si>
  <si>
    <t>Wpłaty jednostek na fundusz celowy</t>
  </si>
  <si>
    <t>Wpłaty jednostek na fundusz celowy na finansowanie i dofinansowanie zadań inwestycyjnych</t>
  </si>
  <si>
    <t>75405</t>
  </si>
  <si>
    <t>realizacja wg bieżących potrzeb- dokonano zwrotu niewykorzystanej dotacji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</si>
  <si>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</si>
  <si>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</si>
  <si>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</si>
  <si>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</si>
  <si>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</si>
  <si>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</si>
  <si>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</si>
  <si>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</si>
  <si>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</si>
  <si>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</si>
  <si>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4220</t>
  </si>
  <si>
    <t>Zakup środków żywności</t>
  </si>
  <si>
    <t>Zakup leków , wyrobów medycznych i produktów biobójczych</t>
  </si>
  <si>
    <t>Zakup sprzętu i uzbrojenia</t>
  </si>
  <si>
    <t>4520</t>
  </si>
  <si>
    <t>75412</t>
  </si>
  <si>
    <t>Ochotnicze straże pożarne</t>
  </si>
  <si>
    <t>Wydatki osobowe niezaliczane do wynagrodzeń</t>
  </si>
  <si>
    <t>75414</t>
  </si>
  <si>
    <t>Obrona cywilna</t>
  </si>
  <si>
    <t>Zakup akcesoriów komputerowych w tym programów i licencji</t>
  </si>
  <si>
    <t>75421</t>
  </si>
  <si>
    <t>Zarządzanie kryzysowe</t>
  </si>
  <si>
    <t>2710</t>
  </si>
  <si>
    <t>nie udzielono dotacji</t>
  </si>
  <si>
    <t>wykonanow wg planu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</si>
  <si>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</si>
  <si>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</si>
  <si>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</si>
  <si>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</si>
  <si>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</si>
  <si>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</si>
  <si>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</si>
  <si>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</si>
  <si>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</si>
  <si>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</si>
  <si>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</si>
  <si>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Rezerwy</t>
  </si>
  <si>
    <t>nie było potrzeb</t>
  </si>
  <si>
    <t>75831</t>
  </si>
  <si>
    <t>Część równoważąca subwencji ogólnej dla gmin</t>
  </si>
  <si>
    <t>2930</t>
  </si>
  <si>
    <t>Wpłaty jednostek samorządu terytorialnego do budżetu państwa</t>
  </si>
  <si>
    <t>4240</t>
  </si>
  <si>
    <t>Zakup pomocy naukowych, dydaktycznych i książek</t>
  </si>
  <si>
    <t>Opłata z tytułu zakupu usług telekomunikacyjnych telefonii stacjonarnej</t>
  </si>
  <si>
    <t>80104</t>
  </si>
  <si>
    <t xml:space="preserve">Przedszkola </t>
  </si>
  <si>
    <t>Dotacja celowa przekazana gminie na zadania bieżące realizowane na podstwie porozumień  (umów) pomiędzy jednostkami samorządu terytorialnego</t>
  </si>
  <si>
    <t>Dotacja podmiotowe z budżetu dla niepublicznej jednostki systemu oświaty</t>
  </si>
  <si>
    <t>Opłaty z tytułu zakupu usług telekomunikacyjnych telefonii stacjonarnej</t>
  </si>
  <si>
    <t>80113</t>
  </si>
  <si>
    <t>Dowożenie uczniów do szkół</t>
  </si>
  <si>
    <t>80146</t>
  </si>
  <si>
    <t>Dokształcanie i doskonalenie nauczycieli</t>
  </si>
  <si>
    <t>Zakup usług dostępu do sieci internet</t>
  </si>
  <si>
    <t>wykonanao wg planu</t>
  </si>
  <si>
    <t>Dotacja celowa przekazane gminie na zadania bieżące realizowane na podstwie porozumień(umów) pomiędzy jednostkami samorządu terytorialnego</t>
  </si>
  <si>
    <t>3240</t>
  </si>
  <si>
    <t>Stypendia dla uczniów</t>
  </si>
  <si>
    <t>803</t>
  </si>
  <si>
    <t>Szkolnictwo wyższe</t>
  </si>
  <si>
    <t>80395</t>
  </si>
  <si>
    <t>3210</t>
  </si>
  <si>
    <t>Stypendia i zasiłki dla studentów</t>
  </si>
  <si>
    <t>851</t>
  </si>
  <si>
    <t>Lecznictwo ambulatoryjne</t>
  </si>
  <si>
    <t>Dotacja celowa na pomoc finansową udzielaną między jednostkami samorzędu terytorialnego na dofinansowanie własnych zadań inwestycyjnych i zakupów inwestycyjnych</t>
  </si>
  <si>
    <t>85153</t>
  </si>
  <si>
    <t>2820</t>
  </si>
  <si>
    <t>Dotacja celowa z budżetu na finansowanie lub dofinansowanie zadań zleconych do realizacji stowarzyszeniom</t>
  </si>
  <si>
    <t>85154</t>
  </si>
  <si>
    <t>85195</t>
  </si>
  <si>
    <t>Dotacja podmiotowa z budżetu dla samodzielnego publicznego zakładu opieki zdrowotnej utworzonego przez jednostkę samorządu terytorialnego</t>
  </si>
  <si>
    <t>2910</t>
  </si>
  <si>
    <t>Zwrot dotacji wykorzystanych niezgodnie z przeznaczeniem lub pobranych w nadmiernej wysokości</t>
  </si>
  <si>
    <t>3110</t>
  </si>
  <si>
    <t>Świadczenia społeczne</t>
  </si>
  <si>
    <t>4580</t>
  </si>
  <si>
    <t>4130</t>
  </si>
  <si>
    <t>Składki na ubezpieczenie zdrowotne</t>
  </si>
  <si>
    <t>Zakup usług przez jednostki samorządu terytorialnego od innych jednostek samorządu terytorialnego</t>
  </si>
  <si>
    <t>85215</t>
  </si>
  <si>
    <t>Dodatki mieszkaniowe</t>
  </si>
  <si>
    <t>realizacja wg bieżącycg potrzeb</t>
  </si>
  <si>
    <t>Opłaty z tytułu zakupu usług telekomunikacyjnych telefoni komórkowej</t>
  </si>
  <si>
    <t>Opłata z tytułu zakupu usług telekomunikacyjnych telefonni stacjonarnej</t>
  </si>
  <si>
    <t>85228</t>
  </si>
  <si>
    <t>Usługi opiekuńcze i specjalistyczne usługi opiekuńcze</t>
  </si>
  <si>
    <t>Opłaty z tutułu zakupu usług telekomunikacyjnych telefonii komórkowej</t>
  </si>
  <si>
    <t>Zakup materiałów papierniczych do sprzętu drukarskiwego i urządzeń kserograficznych</t>
  </si>
  <si>
    <t>Inne formy pomocy dla uczniów</t>
  </si>
  <si>
    <t>90015</t>
  </si>
  <si>
    <t>Oświetlenie ulic, placów i dróg</t>
  </si>
  <si>
    <t>90095</t>
  </si>
  <si>
    <t>zakończenie inwestycji nastąpi w 2010 r.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</si>
  <si>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</si>
  <si>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</si>
  <si>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</si>
  <si>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</si>
  <si>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</si>
  <si>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92195</t>
  </si>
  <si>
    <t>926</t>
  </si>
  <si>
    <t>92601</t>
  </si>
  <si>
    <t>zakonczenie  inwestycji nastąpi w 2010 r.</t>
  </si>
  <si>
    <t>92605</t>
  </si>
  <si>
    <t>92695</t>
  </si>
  <si>
    <t>3040</t>
  </si>
  <si>
    <t>Nagrody o charakterze szczególnym niezaliczone do wynagrodzeń</t>
  </si>
  <si>
    <t>REALIZACJA DOTACJI OTRZYMANYCH NA ZADANIA Z ZAKRESU ADMINISTRACJI RZĄDOWEJ ZLECONYCH GMINIE ZA  2009 ROKU</t>
  </si>
  <si>
    <t>NAZWA KLASYFIKACJI</t>
  </si>
  <si>
    <t>PLAN</t>
  </si>
  <si>
    <t>WYKONANIE</t>
  </si>
  <si>
    <t>Admistracja publiczna</t>
  </si>
  <si>
    <t>Dotacje celowe otrzymane  budżetu państwa na realizacje zadań bieżących z zakresu aministarcji rządowej oraz innych zadań zleconych gminie ustawami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</si>
  <si>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</si>
  <si>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ustawami</t>
  </si>
  <si>
    <t>75113</t>
  </si>
  <si>
    <t>Świadczenia rodzinne, zaliczki alimentacyjne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</si>
  <si>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</si>
  <si>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SUMA</t>
  </si>
  <si>
    <t>REALIZACJA WYDATKÓW OTRZYMANYCH  NA ZADANIA Z ZAKRESU ADMINISTRACJI RZĄDOWEJ ZLECONYCH GMINIE ZA  2009 ROKU</t>
  </si>
  <si>
    <t>Świadczenia rodzinne, zaliczki alimentacyjne oraz składki na ubezpieczenie emerytalne i rentowe z ubezpieczenia społecznego</t>
  </si>
  <si>
    <t>Składki na ubezpieczenie zdrowotne za osoby pobierające świadczenia z pomocy społecznej oraz niektóre świadczenia rodzinne</t>
  </si>
  <si>
    <t>Zasiłki i pomoc w naturze oraz składniki na ubezpieczenie emerytalne i rentowe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</si>
</sst>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2">
    <font>
      <sz val="10"/>
      <name val="Arial"/>
      <family val="0"/>
    </font>
    <font>
      <b/>
      <i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4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left" vertical="center" wrapText="1"/>
      <protection/>
    </xf>
    <xf numFmtId="49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>
      <alignment vertical="center"/>
    </xf>
    <xf numFmtId="10" fontId="5" fillId="0" borderId="5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5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4" fontId="3" fillId="3" borderId="5" xfId="0" applyNumberFormat="1" applyFont="1" applyFill="1" applyBorder="1" applyAlignment="1" applyProtection="1">
      <alignment horizontal="right" vertical="center" wrapText="1"/>
      <protection/>
    </xf>
    <xf numFmtId="10" fontId="3" fillId="3" borderId="5" xfId="0" applyNumberFormat="1" applyFont="1" applyFill="1" applyBorder="1" applyAlignment="1" applyProtection="1">
      <alignment horizontal="right" vertical="center" wrapText="1"/>
      <protection/>
    </xf>
    <xf numFmtId="0" fontId="7" fillId="3" borderId="9" xfId="0" applyNumberFormat="1" applyFont="1" applyFill="1" applyBorder="1" applyAlignment="1" applyProtection="1">
      <alignment horizontal="left" vertical="center" wrapText="1"/>
      <protection/>
    </xf>
    <xf numFmtId="49" fontId="7" fillId="3" borderId="5" xfId="0" applyNumberFormat="1" applyFont="1" applyFill="1" applyBorder="1" applyAlignment="1" applyProtection="1">
      <alignment horizontal="center" vertical="center" wrapText="1"/>
      <protection/>
    </xf>
    <xf numFmtId="4" fontId="1" fillId="3" borderId="5" xfId="0" applyNumberFormat="1" applyFont="1" applyFill="1" applyBorder="1" applyAlignment="1" applyProtection="1">
      <alignment horizontal="right" vertical="center" wrapText="1"/>
      <protection/>
    </xf>
    <xf numFmtId="10" fontId="1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49" fontId="3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3" borderId="17" xfId="0" applyNumberFormat="1" applyFont="1" applyFill="1" applyBorder="1" applyAlignment="1" applyProtection="1">
      <alignment horizontal="left" vertical="center" wrapText="1"/>
      <protection/>
    </xf>
    <xf numFmtId="49" fontId="3" fillId="4" borderId="18" xfId="0" applyNumberFormat="1" applyFont="1" applyFill="1" applyBorder="1" applyAlignment="1" applyProtection="1">
      <alignment horizontal="center" vertical="center" wrapText="1"/>
      <protection/>
    </xf>
    <xf numFmtId="10" fontId="3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" borderId="26" xfId="0" applyNumberFormat="1" applyFont="1" applyFill="1" applyBorder="1" applyAlignment="1" applyProtection="1">
      <alignment horizontal="left" vertical="center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19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3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68" fontId="2" fillId="4" borderId="5" xfId="0" applyNumberFormat="1" applyFont="1" applyFill="1" applyBorder="1" applyAlignment="1" applyProtection="1">
      <alignment horizontal="right" vertical="center" wrapText="1"/>
      <protection/>
    </xf>
    <xf numFmtId="10" fontId="2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3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37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0" fontId="2" fillId="3" borderId="39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4" fontId="1" fillId="0" borderId="31" xfId="0" applyNumberFormat="1" applyFont="1" applyFill="1" applyBorder="1" applyAlignment="1" applyProtection="1">
      <alignment horizontal="right"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3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49" fontId="2" fillId="3" borderId="35" xfId="0" applyNumberFormat="1" applyFont="1" applyFill="1" applyBorder="1" applyAlignment="1" applyProtection="1">
      <alignment horizontal="center" vertical="center" wrapText="1"/>
      <protection/>
    </xf>
    <xf numFmtId="10" fontId="3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" borderId="26" xfId="0" applyNumberFormat="1" applyFont="1" applyFill="1" applyBorder="1" applyAlignment="1" applyProtection="1">
      <alignment horizontal="left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5" xfId="0" applyNumberFormat="1" applyFont="1" applyFill="1" applyBorder="1" applyAlignment="1" applyProtection="1">
      <alignment horizontal="center" vertical="center" wrapText="1"/>
      <protection/>
    </xf>
    <xf numFmtId="0" fontId="3" fillId="3" borderId="46" xfId="0" applyNumberFormat="1" applyFont="1" applyFill="1" applyBorder="1" applyAlignment="1" applyProtection="1">
      <alignment horizontal="center" vertical="center" wrapText="1"/>
      <protection/>
    </xf>
    <xf numFmtId="49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39" xfId="0" applyNumberFormat="1" applyFont="1" applyFill="1" applyBorder="1" applyAlignment="1" applyProtection="1">
      <alignment horizontal="left" vertical="center" wrapText="1"/>
      <protection/>
    </xf>
    <xf numFmtId="49" fontId="3" fillId="4" borderId="31" xfId="0" applyNumberFormat="1" applyFont="1" applyFill="1" applyBorder="1" applyAlignment="1" applyProtection="1">
      <alignment horizontal="center" vertical="center" wrapText="1"/>
      <protection/>
    </xf>
    <xf numFmtId="10" fontId="3" fillId="4" borderId="31" xfId="0" applyNumberFormat="1" applyFont="1" applyFill="1" applyBorder="1" applyAlignment="1" applyProtection="1">
      <alignment horizontal="right" vertical="center" wrapText="1"/>
      <protection/>
    </xf>
    <xf numFmtId="0" fontId="3" fillId="3" borderId="48" xfId="0" applyNumberFormat="1" applyFont="1" applyFill="1" applyBorder="1" applyAlignment="1" applyProtection="1">
      <alignment horizontal="left" vertical="center" wrapText="1"/>
      <protection/>
    </xf>
    <xf numFmtId="0" fontId="2" fillId="3" borderId="30" xfId="0" applyNumberFormat="1" applyFont="1" applyFill="1" applyBorder="1" applyAlignment="1" applyProtection="1">
      <alignment horizontal="center" vertical="center" wrapText="1"/>
      <protection/>
    </xf>
    <xf numFmtId="49" fontId="2" fillId="3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49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3" borderId="35" xfId="0" applyNumberFormat="1" applyFont="1" applyFill="1" applyBorder="1" applyAlignment="1" applyProtection="1">
      <alignment horizontal="left" vertical="center" wrapText="1"/>
      <protection/>
    </xf>
    <xf numFmtId="0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49" xfId="0" applyNumberFormat="1" applyFont="1" applyFill="1" applyBorder="1" applyAlignment="1" applyProtection="1">
      <alignment horizontal="center" vertical="center" wrapText="1"/>
      <protection/>
    </xf>
    <xf numFmtId="0" fontId="2" fillId="4" borderId="50" xfId="0" applyNumberFormat="1" applyFont="1" applyFill="1" applyBorder="1" applyAlignment="1" applyProtection="1">
      <alignment horizontal="center" vertical="center" wrapText="1"/>
      <protection/>
    </xf>
    <xf numFmtId="0" fontId="2" fillId="3" borderId="28" xfId="0" applyNumberFormat="1" applyFont="1" applyFill="1" applyBorder="1" applyAlignment="1" applyProtection="1">
      <alignment horizontal="left" vertical="center" wrapText="1"/>
      <protection/>
    </xf>
    <xf numFmtId="0" fontId="2" fillId="3" borderId="51" xfId="0" applyNumberFormat="1" applyFont="1" applyFill="1" applyBorder="1" applyAlignment="1" applyProtection="1">
      <alignment horizontal="center" vertical="center" wrapText="1"/>
      <protection/>
    </xf>
    <xf numFmtId="0" fontId="2" fillId="3" borderId="43" xfId="0" applyNumberFormat="1" applyFont="1" applyFill="1" applyBorder="1" applyAlignment="1" applyProtection="1">
      <alignment horizontal="left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3" borderId="42" xfId="0" applyNumberFormat="1" applyFont="1" applyFill="1" applyBorder="1" applyAlignment="1" applyProtection="1">
      <alignment horizontal="left" vertical="center" wrapText="1"/>
      <protection/>
    </xf>
    <xf numFmtId="49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3" fillId="3" borderId="18" xfId="0" applyNumberFormat="1" applyFont="1" applyFill="1" applyBorder="1" applyAlignment="1" applyProtection="1">
      <alignment horizontal="right" vertical="center" wrapText="1"/>
      <protection/>
    </xf>
    <xf numFmtId="49" fontId="2" fillId="3" borderId="52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NumberFormat="1" applyFont="1" applyFill="1" applyBorder="1" applyAlignment="1" applyProtection="1">
      <alignment horizontal="left" vertical="center" wrapText="1"/>
      <protection/>
    </xf>
    <xf numFmtId="0" fontId="1" fillId="3" borderId="28" xfId="0" applyNumberFormat="1" applyFont="1" applyFill="1" applyBorder="1" applyAlignment="1" applyProtection="1">
      <alignment horizontal="left" vertical="center" wrapText="1"/>
      <protection/>
    </xf>
    <xf numFmtId="0" fontId="3" fillId="3" borderId="53" xfId="0" applyNumberFormat="1" applyFont="1" applyFill="1" applyBorder="1" applyAlignment="1" applyProtection="1">
      <alignment horizontal="center" vertical="center" wrapText="1"/>
      <protection/>
    </xf>
    <xf numFmtId="49" fontId="3" fillId="3" borderId="52" xfId="0" applyNumberFormat="1" applyFont="1" applyFill="1" applyBorder="1" applyAlignment="1" applyProtection="1">
      <alignment horizontal="center" vertical="center" wrapText="1"/>
      <protection/>
    </xf>
    <xf numFmtId="0" fontId="3" fillId="3" borderId="34" xfId="0" applyNumberFormat="1" applyFont="1" applyFill="1" applyBorder="1" applyAlignment="1" applyProtection="1">
      <alignment horizontal="left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49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2" fillId="3" borderId="54" xfId="0" applyNumberFormat="1" applyFont="1" applyFill="1" applyBorder="1" applyAlignment="1" applyProtection="1">
      <alignment horizontal="left" vertical="center" wrapText="1"/>
      <protection/>
    </xf>
    <xf numFmtId="49" fontId="2" fillId="4" borderId="31" xfId="0" applyNumberFormat="1" applyFont="1" applyFill="1" applyBorder="1" applyAlignment="1" applyProtection="1">
      <alignment horizontal="center" vertical="center" wrapText="1"/>
      <protection/>
    </xf>
    <xf numFmtId="0" fontId="3" fillId="3" borderId="35" xfId="0" applyNumberFormat="1" applyFont="1" applyFill="1" applyBorder="1" applyAlignment="1" applyProtection="1">
      <alignment horizontal="left" vertical="center" wrapText="1"/>
      <protection/>
    </xf>
    <xf numFmtId="0" fontId="3" fillId="3" borderId="43" xfId="0" applyNumberFormat="1" applyFont="1" applyFill="1" applyBorder="1" applyAlignment="1" applyProtection="1">
      <alignment horizontal="left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3" borderId="56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3" borderId="23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49" fontId="3" fillId="3" borderId="34" xfId="0" applyNumberFormat="1" applyFont="1" applyFill="1" applyBorder="1" applyAlignment="1" applyProtection="1">
      <alignment horizontal="center" vertical="center" wrapText="1"/>
      <protection/>
    </xf>
    <xf numFmtId="2" fontId="5" fillId="3" borderId="5" xfId="0" applyNumberFormat="1" applyFont="1" applyFill="1" applyBorder="1" applyAlignment="1">
      <alignment vertical="center" wrapText="1"/>
    </xf>
    <xf numFmtId="0" fontId="2" fillId="3" borderId="57" xfId="0" applyNumberFormat="1" applyFont="1" applyFill="1" applyBorder="1" applyAlignment="1" applyProtection="1">
      <alignment horizontal="center" vertical="center" wrapText="1"/>
      <protection/>
    </xf>
    <xf numFmtId="49" fontId="2" fillId="3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left" vertical="center" wrapText="1"/>
    </xf>
    <xf numFmtId="0" fontId="2" fillId="4" borderId="58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3" borderId="42" xfId="0" applyNumberFormat="1" applyFont="1" applyFill="1" applyBorder="1" applyAlignment="1" applyProtection="1">
      <alignment horizontal="left" vertical="center" wrapText="1"/>
      <protection/>
    </xf>
    <xf numFmtId="49" fontId="1" fillId="3" borderId="18" xfId="0" applyNumberFormat="1" applyFont="1" applyFill="1" applyBorder="1" applyAlignment="1" applyProtection="1">
      <alignment horizontal="center" vertical="center" wrapText="1"/>
      <protection/>
    </xf>
    <xf numFmtId="4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3" fillId="3" borderId="30" xfId="0" applyNumberFormat="1" applyFont="1" applyFill="1" applyBorder="1" applyAlignment="1" applyProtection="1">
      <alignment horizontal="left" vertical="center" wrapText="1"/>
      <protection/>
    </xf>
    <xf numFmtId="10" fontId="3" fillId="4" borderId="18" xfId="0" applyNumberFormat="1" applyFont="1" applyFill="1" applyBorder="1" applyAlignment="1" applyProtection="1">
      <alignment horizontal="right" vertical="center" wrapText="1"/>
      <protection/>
    </xf>
    <xf numFmtId="0" fontId="2" fillId="3" borderId="40" xfId="0" applyNumberFormat="1" applyFon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32" xfId="0" applyNumberFormat="1" applyFont="1" applyFill="1" applyBorder="1" applyAlignment="1" applyProtection="1">
      <alignment horizontal="left" vertical="center" wrapText="1"/>
      <protection/>
    </xf>
    <xf numFmtId="49" fontId="2" fillId="3" borderId="31" xfId="0" applyNumberFormat="1" applyFont="1" applyFill="1" applyBorder="1" applyAlignment="1" applyProtection="1">
      <alignment horizontal="center" vertical="center" wrapText="1"/>
      <protection/>
    </xf>
    <xf numFmtId="0" fontId="2" fillId="3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4" borderId="48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49" fontId="2" fillId="4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9" fontId="1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60" xfId="0" applyNumberFormat="1" applyFont="1" applyFill="1" applyBorder="1" applyAlignment="1" applyProtection="1">
      <alignment horizontal="center" vertical="center" wrapText="1"/>
      <protection/>
    </xf>
    <xf numFmtId="49" fontId="3" fillId="4" borderId="34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57" xfId="0" applyNumberFormat="1" applyFont="1" applyFill="1" applyBorder="1" applyAlignment="1" applyProtection="1">
      <alignment horizontal="center" vertical="center" wrapText="1"/>
      <protection/>
    </xf>
    <xf numFmtId="0" fontId="2" fillId="3" borderId="30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9" fontId="1" fillId="3" borderId="30" xfId="0" applyNumberFormat="1" applyFont="1" applyFill="1" applyBorder="1" applyAlignment="1" applyProtection="1">
      <alignment horizontal="center" vertical="center" wrapText="1"/>
      <protection/>
    </xf>
    <xf numFmtId="10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3" fillId="3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left" vertical="center" wrapText="1"/>
      <protection/>
    </xf>
    <xf numFmtId="0" fontId="1" fillId="3" borderId="23" xfId="0" applyNumberFormat="1" applyFont="1" applyFill="1" applyBorder="1" applyAlignment="1" applyProtection="1">
      <alignment horizontal="center" vertical="center" wrapText="1"/>
      <protection/>
    </xf>
    <xf numFmtId="0" fontId="1" fillId="3" borderId="32" xfId="0" applyNumberFormat="1" applyFont="1" applyFill="1" applyBorder="1" applyAlignment="1" applyProtection="1">
      <alignment horizontal="center" vertical="center" wrapText="1"/>
      <protection/>
    </xf>
    <xf numFmtId="0" fontId="1" fillId="3" borderId="6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4" borderId="0" xfId="0" applyFont="1" applyFill="1" applyAlignment="1">
      <alignment horizontal="center"/>
    </xf>
    <xf numFmtId="4" fontId="5" fillId="4" borderId="0" xfId="0" applyNumberFormat="1" applyFont="1" applyFill="1" applyAlignment="1">
      <alignment/>
    </xf>
    <xf numFmtId="10" fontId="5" fillId="4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0" fontId="4" fillId="4" borderId="0" xfId="0" applyNumberFormat="1" applyFont="1" applyFill="1" applyBorder="1" applyAlignment="1">
      <alignment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2" borderId="57" xfId="0" applyNumberFormat="1" applyFont="1" applyFill="1" applyBorder="1" applyAlignment="1" applyProtection="1">
      <alignment horizontal="center" vertical="center" wrapText="1"/>
      <protection/>
    </xf>
    <xf numFmtId="0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2" borderId="48" xfId="0" applyNumberFormat="1" applyFont="1" applyFill="1" applyBorder="1" applyAlignment="1" applyProtection="1">
      <alignment horizontal="center" vertical="center" wrapText="1"/>
      <protection/>
    </xf>
    <xf numFmtId="49" fontId="4" fillId="2" borderId="18" xfId="0" applyNumberFormat="1" applyFont="1" applyFill="1" applyBorder="1" applyAlignment="1" applyProtection="1">
      <alignment horizontal="center" vertical="center" wrapText="1"/>
      <protection/>
    </xf>
    <xf numFmtId="4" fontId="4" fillId="2" borderId="5" xfId="0" applyNumberFormat="1" applyFont="1" applyFill="1" applyBorder="1" applyAlignment="1" applyProtection="1">
      <alignment horizontal="center" vertical="center" wrapText="1"/>
      <protection/>
    </xf>
    <xf numFmtId="4" fontId="4" fillId="2" borderId="3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57" xfId="0" applyNumberFormat="1" applyFont="1" applyFill="1" applyBorder="1" applyAlignment="1" applyProtection="1">
      <alignment horizontal="center" vertical="center" wrapText="1"/>
      <protection/>
    </xf>
    <xf numFmtId="0" fontId="3" fillId="3" borderId="57" xfId="0" applyNumberFormat="1" applyFont="1" applyFill="1" applyBorder="1" applyAlignment="1" applyProtection="1">
      <alignment horizontal="left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4" fontId="3" fillId="4" borderId="43" xfId="0" applyNumberFormat="1" applyFont="1" applyFill="1" applyBorder="1" applyAlignment="1" applyProtection="1">
      <alignment horizontal="right" vertical="center" wrapText="1"/>
      <protection/>
    </xf>
    <xf numFmtId="4" fontId="3" fillId="4" borderId="4" xfId="0" applyNumberFormat="1" applyFont="1" applyFill="1" applyBorder="1" applyAlignment="1" applyProtection="1">
      <alignment horizontal="right" vertical="center" wrapText="1"/>
      <protection/>
    </xf>
    <xf numFmtId="10" fontId="3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4" borderId="35" xfId="0" applyNumberFormat="1" applyFont="1" applyFill="1" applyBorder="1" applyAlignment="1" applyProtection="1">
      <alignment horizontal="center" vertical="center" wrapText="1"/>
      <protection/>
    </xf>
    <xf numFmtId="4" fontId="2" fillId="4" borderId="35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1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0" fontId="5" fillId="4" borderId="5" xfId="0" applyNumberFormat="1" applyFont="1" applyFill="1" applyBorder="1" applyAlignment="1" applyProtection="1">
      <alignment horizontal="right" vertical="center" wrapText="1"/>
      <protection/>
    </xf>
    <xf numFmtId="0" fontId="5" fillId="3" borderId="8" xfId="0" applyNumberFormat="1" applyFont="1" applyFill="1" applyBorder="1" applyAlignment="1" applyProtection="1">
      <alignment horizontal="left" vertical="center" wrapText="1"/>
      <protection/>
    </xf>
    <xf numFmtId="0" fontId="4" fillId="3" borderId="35" xfId="0" applyNumberFormat="1" applyFont="1" applyFill="1" applyBorder="1" applyAlignment="1" applyProtection="1">
      <alignment horizontal="center" vertical="center" wrapText="1"/>
      <protection/>
    </xf>
    <xf numFmtId="4" fontId="3" fillId="3" borderId="35" xfId="0" applyNumberFormat="1" applyFont="1" applyFill="1" applyBorder="1" applyAlignment="1" applyProtection="1">
      <alignment horizontal="right" vertical="center" wrapText="1"/>
      <protection/>
    </xf>
    <xf numFmtId="4" fontId="3" fillId="3" borderId="9" xfId="0" applyNumberFormat="1" applyFont="1" applyFill="1" applyBorder="1" applyAlignment="1" applyProtection="1">
      <alignment horizontal="right" vertical="center" wrapText="1"/>
      <protection/>
    </xf>
    <xf numFmtId="10" fontId="4" fillId="3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left" vertical="center" wrapText="1"/>
      <protection/>
    </xf>
    <xf numFmtId="10" fontId="4" fillId="4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35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center" vertical="center" wrapText="1"/>
      <protection/>
    </xf>
    <xf numFmtId="4" fontId="1" fillId="3" borderId="35" xfId="0" applyNumberFormat="1" applyFont="1" applyFill="1" applyBorder="1" applyAlignment="1" applyProtection="1">
      <alignment horizontal="right" vertical="center" wrapText="1"/>
      <protection/>
    </xf>
    <xf numFmtId="4" fontId="1" fillId="3" borderId="9" xfId="0" applyNumberFormat="1" applyFont="1" applyFill="1" applyBorder="1" applyAlignment="1" applyProtection="1">
      <alignment horizontal="right" vertical="center" wrapText="1"/>
      <protection/>
    </xf>
    <xf numFmtId="10" fontId="6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62" xfId="0" applyNumberFormat="1" applyFont="1" applyFill="1" applyBorder="1" applyAlignment="1" applyProtection="1">
      <alignment horizontal="center" vertical="center" wrapText="1"/>
      <protection/>
    </xf>
    <xf numFmtId="0" fontId="3" fillId="3" borderId="63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left" vertical="center" wrapText="1"/>
      <protection/>
    </xf>
    <xf numFmtId="0" fontId="3" fillId="4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30" xfId="0" applyNumberFormat="1" applyFont="1" applyFill="1" applyBorder="1" applyAlignment="1" applyProtection="1">
      <alignment horizontal="center" vertical="center" wrapText="1"/>
      <protection/>
    </xf>
    <xf numFmtId="0" fontId="2" fillId="3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4" borderId="18" xfId="0" applyNumberFormat="1" applyFont="1" applyFill="1" applyBorder="1" applyAlignment="1" applyProtection="1">
      <alignment vertical="center" wrapText="1"/>
      <protection/>
    </xf>
    <xf numFmtId="0" fontId="2" fillId="4" borderId="3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left" vertical="center" wrapText="1"/>
      <protection/>
    </xf>
    <xf numFmtId="10" fontId="5" fillId="4" borderId="18" xfId="0" applyNumberFormat="1" applyFont="1" applyFill="1" applyBorder="1" applyAlignment="1" applyProtection="1">
      <alignment horizontal="right" vertical="center" wrapText="1"/>
      <protection/>
    </xf>
    <xf numFmtId="0" fontId="2" fillId="4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4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31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" fontId="2" fillId="4" borderId="28" xfId="0" applyNumberFormat="1" applyFont="1" applyFill="1" applyBorder="1" applyAlignment="1" applyProtection="1">
      <alignment horizontal="right" vertical="center" wrapText="1"/>
      <protection/>
    </xf>
    <xf numFmtId="4" fontId="2" fillId="4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4" borderId="34" xfId="0" applyNumberFormat="1" applyFont="1" applyFill="1" applyBorder="1" applyAlignment="1" applyProtection="1">
      <alignment horizontal="right" vertical="center" wrapText="1"/>
      <protection/>
    </xf>
    <xf numFmtId="4" fontId="2" fillId="4" borderId="37" xfId="0" applyNumberFormat="1" applyFont="1" applyFill="1" applyBorder="1" applyAlignment="1" applyProtection="1">
      <alignment horizontal="right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4" borderId="43" xfId="0" applyNumberFormat="1" applyFont="1" applyFill="1" applyBorder="1" applyAlignment="1" applyProtection="1">
      <alignment horizontal="center" vertical="center" wrapText="1"/>
      <protection/>
    </xf>
    <xf numFmtId="4" fontId="2" fillId="4" borderId="4" xfId="0" applyNumberFormat="1" applyFont="1" applyFill="1" applyBorder="1" applyAlignment="1" applyProtection="1">
      <alignment horizontal="right" vertical="center" wrapText="1"/>
      <protection/>
    </xf>
    <xf numFmtId="4" fontId="2" fillId="4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4" fontId="2" fillId="4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3" borderId="43" xfId="0" applyNumberFormat="1" applyFont="1" applyFill="1" applyBorder="1" applyAlignment="1" applyProtection="1">
      <alignment horizontal="center" vertical="center" wrapText="1"/>
      <protection/>
    </xf>
    <xf numFmtId="0" fontId="3" fillId="3" borderId="43" xfId="0" applyNumberFormat="1" applyFont="1" applyFill="1" applyBorder="1" applyAlignment="1" applyProtection="1">
      <alignment horizontal="left" vertical="center" wrapText="1"/>
      <protection/>
    </xf>
    <xf numFmtId="4" fontId="3" fillId="3" borderId="4" xfId="0" applyNumberFormat="1" applyFont="1" applyFill="1" applyBorder="1" applyAlignment="1" applyProtection="1">
      <alignment horizontal="right" vertical="center" wrapText="1"/>
      <protection/>
    </xf>
    <xf numFmtId="4" fontId="3" fillId="3" borderId="3" xfId="0" applyNumberFormat="1" applyFont="1" applyFill="1" applyBorder="1" applyAlignment="1" applyProtection="1">
      <alignment horizontal="right" vertical="center" wrapText="1"/>
      <protection/>
    </xf>
    <xf numFmtId="0" fontId="3" fillId="3" borderId="28" xfId="0" applyNumberFormat="1" applyFont="1" applyFill="1" applyBorder="1" applyAlignment="1" applyProtection="1">
      <alignment horizontal="center" vertical="center" wrapText="1"/>
      <protection/>
    </xf>
    <xf numFmtId="0" fontId="3" fillId="3" borderId="28" xfId="0" applyNumberFormat="1" applyFont="1" applyFill="1" applyBorder="1" applyAlignment="1" applyProtection="1">
      <alignment horizontal="left" vertical="center" wrapText="1"/>
      <protection/>
    </xf>
    <xf numFmtId="4" fontId="1" fillId="3" borderId="8" xfId="0" applyNumberFormat="1" applyFont="1" applyFill="1" applyBorder="1" applyAlignment="1" applyProtection="1">
      <alignment horizontal="right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64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 wrapText="1"/>
      <protection/>
    </xf>
    <xf numFmtId="0" fontId="3" fillId="3" borderId="34" xfId="0" applyNumberFormat="1" applyFont="1" applyFill="1" applyBorder="1" applyAlignment="1" applyProtection="1">
      <alignment horizontal="left" vertical="center" wrapText="1"/>
      <protection/>
    </xf>
    <xf numFmtId="0" fontId="3" fillId="4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56" xfId="0" applyNumberFormat="1" applyFont="1" applyFill="1" applyBorder="1" applyAlignment="1" applyProtection="1">
      <alignment horizontal="center" vertical="center" wrapText="1"/>
      <protection/>
    </xf>
    <xf numFmtId="0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2" fillId="3" borderId="54" xfId="0" applyNumberFormat="1" applyFont="1" applyFill="1" applyBorder="1" applyAlignment="1" applyProtection="1">
      <alignment horizontal="left" vertical="center" wrapText="1"/>
      <protection/>
    </xf>
    <xf numFmtId="0" fontId="2" fillId="4" borderId="54" xfId="0" applyNumberFormat="1" applyFont="1" applyFill="1" applyBorder="1" applyAlignment="1" applyProtection="1">
      <alignment horizontal="center" vertical="center" wrapText="1"/>
      <protection/>
    </xf>
    <xf numFmtId="10" fontId="4" fillId="4" borderId="31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" borderId="22" xfId="0" applyNumberFormat="1" applyFont="1" applyFill="1" applyBorder="1" applyAlignment="1" applyProtection="1">
      <alignment horizontal="center" vertical="center" wrapText="1"/>
      <protection/>
    </xf>
    <xf numFmtId="4" fontId="3" fillId="3" borderId="26" xfId="0" applyNumberFormat="1" applyFont="1" applyFill="1" applyBorder="1" applyAlignment="1" applyProtection="1">
      <alignment horizontal="right" vertical="center" wrapText="1"/>
      <protection/>
    </xf>
    <xf numFmtId="4" fontId="3" fillId="3" borderId="22" xfId="0" applyNumberFormat="1" applyFont="1" applyFill="1" applyBorder="1" applyAlignment="1" applyProtection="1">
      <alignment horizontal="right" vertical="center" wrapText="1"/>
      <protection/>
    </xf>
    <xf numFmtId="0" fontId="2" fillId="3" borderId="48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3" xfId="0" applyNumberFormat="1" applyFont="1" applyFill="1" applyBorder="1" applyAlignment="1" applyProtection="1">
      <alignment horizontal="left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4" fontId="2" fillId="4" borderId="39" xfId="0" applyNumberFormat="1" applyFont="1" applyFill="1" applyBorder="1" applyAlignment="1" applyProtection="1">
      <alignment horizontal="right" vertical="center" wrapText="1"/>
      <protection/>
    </xf>
    <xf numFmtId="4" fontId="2" fillId="4" borderId="47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35" xfId="0" applyNumberFormat="1" applyFont="1" applyFill="1" applyBorder="1" applyAlignment="1" applyProtection="1">
      <alignment horizontal="left" vertical="center" wrapText="1"/>
      <protection/>
    </xf>
    <xf numFmtId="4" fontId="3" fillId="3" borderId="8" xfId="0" applyNumberFormat="1" applyFont="1" applyFill="1" applyBorder="1" applyAlignment="1" applyProtection="1">
      <alignment horizontal="right" vertical="center" wrapText="1"/>
      <protection/>
    </xf>
    <xf numFmtId="0" fontId="2" fillId="3" borderId="61" xfId="0" applyNumberFormat="1" applyFont="1" applyFill="1" applyBorder="1" applyAlignment="1" applyProtection="1">
      <alignment horizontal="center" vertical="center" wrapText="1"/>
      <protection/>
    </xf>
    <xf numFmtId="0" fontId="2" fillId="3" borderId="35" xfId="0" applyNumberFormat="1" applyFont="1" applyFill="1" applyBorder="1" applyAlignment="1" applyProtection="1">
      <alignment horizontal="left" vertical="center" wrapText="1"/>
      <protection/>
    </xf>
    <xf numFmtId="0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35" xfId="0" applyNumberFormat="1" applyFont="1" applyFill="1" applyBorder="1" applyAlignment="1" applyProtection="1">
      <alignment horizontal="left" vertical="center" wrapText="1"/>
      <protection/>
    </xf>
    <xf numFmtId="0" fontId="3" fillId="3" borderId="38" xfId="0" applyNumberFormat="1" applyFont="1" applyFill="1" applyBorder="1" applyAlignment="1" applyProtection="1">
      <alignment horizontal="center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0" fontId="2" fillId="3" borderId="28" xfId="0" applyNumberFormat="1" applyFont="1" applyFill="1" applyBorder="1" applyAlignment="1" applyProtection="1">
      <alignment horizontal="left" vertical="center" wrapText="1"/>
      <protection/>
    </xf>
    <xf numFmtId="0" fontId="2" fillId="3" borderId="28" xfId="0" applyNumberFormat="1" applyFont="1" applyFill="1" applyBorder="1" applyAlignment="1" applyProtection="1">
      <alignment horizontal="center" vertical="center" wrapText="1"/>
      <protection/>
    </xf>
    <xf numFmtId="4" fontId="1" fillId="3" borderId="26" xfId="0" applyNumberFormat="1" applyFont="1" applyFill="1" applyBorder="1" applyAlignment="1" applyProtection="1">
      <alignment horizontal="right" vertical="center" wrapText="1"/>
      <protection/>
    </xf>
    <xf numFmtId="4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left" vertical="center" wrapText="1"/>
      <protection/>
    </xf>
    <xf numFmtId="4" fontId="1" fillId="4" borderId="4" xfId="0" applyNumberFormat="1" applyFont="1" applyFill="1" applyBorder="1" applyAlignment="1" applyProtection="1">
      <alignment horizontal="right" vertical="center" wrapText="1"/>
      <protection/>
    </xf>
    <xf numFmtId="4" fontId="1" fillId="4" borderId="3" xfId="0" applyNumberFormat="1" applyFont="1" applyFill="1" applyBorder="1" applyAlignment="1" applyProtection="1">
      <alignment horizontal="right" vertical="center" wrapText="1"/>
      <protection/>
    </xf>
    <xf numFmtId="10" fontId="6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 wrapText="1"/>
      <protection/>
    </xf>
    <xf numFmtId="4" fontId="1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29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left" vertical="center" wrapText="1"/>
      <protection/>
    </xf>
    <xf numFmtId="0" fontId="2" fillId="3" borderId="42" xfId="0" applyNumberFormat="1" applyFont="1" applyFill="1" applyBorder="1" applyAlignment="1" applyProtection="1">
      <alignment horizontal="center" vertical="center" wrapText="1"/>
      <protection/>
    </xf>
    <xf numFmtId="4" fontId="1" fillId="3" borderId="17" xfId="0" applyNumberFormat="1" applyFont="1" applyFill="1" applyBorder="1" applyAlignment="1" applyProtection="1">
      <alignment horizontal="right" vertical="center" wrapText="1"/>
      <protection/>
    </xf>
    <xf numFmtId="4" fontId="1" fillId="3" borderId="65" xfId="0" applyNumberFormat="1" applyFont="1" applyFill="1" applyBorder="1" applyAlignment="1" applyProtection="1">
      <alignment horizontal="right"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 wrapText="1"/>
      <protection/>
    </xf>
    <xf numFmtId="0" fontId="3" fillId="3" borderId="45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3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4" fontId="2" fillId="4" borderId="50" xfId="0" applyNumberFormat="1" applyFont="1" applyFill="1" applyBorder="1" applyAlignment="1" applyProtection="1">
      <alignment horizontal="right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4" fontId="2" fillId="4" borderId="49" xfId="0" applyNumberFormat="1" applyFont="1" applyFill="1" applyBorder="1" applyAlignment="1" applyProtection="1">
      <alignment horizontal="right" vertical="center" wrapText="1"/>
      <protection/>
    </xf>
    <xf numFmtId="0" fontId="3" fillId="3" borderId="32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4" fontId="3" fillId="3" borderId="12" xfId="0" applyNumberFormat="1" applyFont="1" applyFill="1" applyBorder="1" applyAlignment="1" applyProtection="1">
      <alignment horizontal="righ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25" xfId="0" applyNumberFormat="1" applyFont="1" applyFill="1" applyBorder="1" applyAlignment="1" applyProtection="1">
      <alignment horizontal="center" vertical="center" wrapText="1"/>
      <protection/>
    </xf>
    <xf numFmtId="4" fontId="1" fillId="3" borderId="12" xfId="0" applyNumberFormat="1" applyFont="1" applyFill="1" applyBorder="1" applyAlignment="1" applyProtection="1">
      <alignment horizontal="right" vertical="center" wrapText="1"/>
      <protection/>
    </xf>
    <xf numFmtId="0" fontId="3" fillId="3" borderId="66" xfId="0" applyNumberFormat="1" applyFont="1" applyFill="1" applyBorder="1" applyAlignment="1" applyProtection="1">
      <alignment horizontal="center" vertical="center" wrapText="1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54" xfId="0" applyNumberFormat="1" applyFont="1" applyFill="1" applyBorder="1" applyAlignment="1" applyProtection="1">
      <alignment horizontal="left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0" xfId="0" applyNumberFormat="1" applyFont="1" applyFill="1" applyBorder="1" applyAlignment="1" applyProtection="1">
      <alignment horizontal="center" vertical="center" wrapText="1"/>
      <protection/>
    </xf>
    <xf numFmtId="0" fontId="2" fillId="4" borderId="41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26" xfId="0" applyNumberFormat="1" applyFont="1" applyFill="1" applyBorder="1" applyAlignment="1" applyProtection="1">
      <alignment horizontal="center" vertical="center" wrapText="1"/>
      <protection/>
    </xf>
    <xf numFmtId="4" fontId="3" fillId="3" borderId="49" xfId="0" applyNumberFormat="1" applyFont="1" applyFill="1" applyBorder="1" applyAlignment="1" applyProtection="1">
      <alignment horizontal="right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4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3" borderId="26" xfId="0" applyNumberFormat="1" applyFont="1" applyFill="1" applyBorder="1" applyAlignment="1" applyProtection="1">
      <alignment horizontal="center" vertical="center" wrapText="1"/>
      <protection/>
    </xf>
    <xf numFmtId="4" fontId="7" fillId="3" borderId="49" xfId="0" applyNumberFormat="1" applyFont="1" applyFill="1" applyBorder="1" applyAlignment="1" applyProtection="1">
      <alignment horizontal="right" vertical="center" wrapText="1"/>
      <protection/>
    </xf>
    <xf numFmtId="4" fontId="7" fillId="3" borderId="22" xfId="0" applyNumberFormat="1" applyFont="1" applyFill="1" applyBorder="1" applyAlignment="1" applyProtection="1">
      <alignment horizontal="righ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" fontId="2" fillId="4" borderId="52" xfId="0" applyNumberFormat="1" applyFont="1" applyFill="1" applyBorder="1" applyAlignment="1" applyProtection="1">
      <alignment horizontal="right" vertical="center" wrapText="1"/>
      <protection/>
    </xf>
    <xf numFmtId="0" fontId="2" fillId="0" borderId="54" xfId="0" applyNumberFormat="1" applyFont="1" applyFill="1" applyBorder="1" applyAlignment="1" applyProtection="1">
      <alignment horizontal="left" vertical="center" wrapText="1"/>
      <protection/>
    </xf>
    <xf numFmtId="0" fontId="2" fillId="4" borderId="39" xfId="0" applyNumberFormat="1" applyFont="1" applyFill="1" applyBorder="1" applyAlignment="1" applyProtection="1">
      <alignment horizontal="center" vertical="center" wrapText="1"/>
      <protection/>
    </xf>
    <xf numFmtId="4" fontId="2" fillId="4" borderId="67" xfId="0" applyNumberFormat="1" applyFont="1" applyFill="1" applyBorder="1" applyAlignment="1" applyProtection="1">
      <alignment horizontal="right" vertical="center" wrapText="1"/>
      <protection/>
    </xf>
    <xf numFmtId="0" fontId="2" fillId="3" borderId="45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right" vertical="center" wrapText="1"/>
      <protection/>
    </xf>
    <xf numFmtId="0" fontId="1" fillId="3" borderId="32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left" vertical="center" wrapText="1"/>
      <protection/>
    </xf>
    <xf numFmtId="0" fontId="1" fillId="3" borderId="9" xfId="0" applyNumberFormat="1" applyFont="1" applyFill="1" applyBorder="1" applyAlignment="1" applyProtection="1">
      <alignment horizontal="right" vertical="center" wrapText="1"/>
      <protection/>
    </xf>
    <xf numFmtId="0" fontId="3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6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1" fillId="3" borderId="25" xfId="0" applyNumberFormat="1" applyFont="1" applyFill="1" applyBorder="1" applyAlignment="1" applyProtection="1">
      <alignment horizontal="center" vertical="center" wrapText="1"/>
      <protection/>
    </xf>
    <xf numFmtId="0" fontId="1" fillId="3" borderId="28" xfId="0" applyNumberFormat="1" applyFont="1" applyFill="1" applyBorder="1" applyAlignment="1" applyProtection="1">
      <alignment horizontal="left" vertical="center" wrapText="1"/>
      <protection/>
    </xf>
    <xf numFmtId="4" fontId="1" fillId="3" borderId="49" xfId="0" applyNumberFormat="1" applyFont="1" applyFill="1" applyBorder="1" applyAlignment="1" applyProtection="1">
      <alignment horizontal="righ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NumberFormat="1" applyFont="1" applyFill="1" applyBorder="1" applyAlignment="1" applyProtection="1">
      <alignment horizontal="center" vertical="center" wrapText="1"/>
      <protection/>
    </xf>
    <xf numFmtId="4" fontId="3" fillId="4" borderId="12" xfId="0" applyNumberFormat="1" applyFont="1" applyFill="1" applyBorder="1" applyAlignment="1" applyProtection="1">
      <alignment horizontal="right" vertical="center" wrapText="1"/>
      <protection/>
    </xf>
    <xf numFmtId="4" fontId="3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4" fontId="2" fillId="4" borderId="58" xfId="0" applyNumberFormat="1" applyFont="1" applyFill="1" applyBorder="1" applyAlignment="1" applyProtection="1">
      <alignment horizontal="right" vertical="center" wrapText="1"/>
      <protection/>
    </xf>
    <xf numFmtId="4" fontId="2" fillId="4" borderId="65" xfId="0" applyNumberFormat="1" applyFont="1" applyFill="1" applyBorder="1" applyAlignment="1" applyProtection="1">
      <alignment horizontal="right" vertical="center" wrapText="1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2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69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" borderId="42" xfId="0" applyNumberFormat="1" applyFont="1" applyFill="1" applyBorder="1" applyAlignment="1" applyProtection="1">
      <alignment horizontal="left" vertical="center" wrapText="1"/>
      <protection/>
    </xf>
    <xf numFmtId="0" fontId="1" fillId="3" borderId="17" xfId="0" applyNumberFormat="1" applyFont="1" applyFill="1" applyBorder="1" applyAlignment="1" applyProtection="1">
      <alignment horizontal="center" vertical="center" wrapText="1"/>
      <protection/>
    </xf>
    <xf numFmtId="10" fontId="6" fillId="3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4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54" xfId="0" applyNumberFormat="1" applyFont="1" applyFill="1" applyBorder="1" applyAlignment="1" applyProtection="1">
      <alignment horizontal="center" vertical="center" wrapText="1"/>
      <protection/>
    </xf>
    <xf numFmtId="10" fontId="5" fillId="4" borderId="31" xfId="0" applyNumberFormat="1" applyFont="1" applyFill="1" applyBorder="1" applyAlignment="1" applyProtection="1">
      <alignment horizontal="right" vertical="center" wrapText="1"/>
      <protection/>
    </xf>
    <xf numFmtId="0" fontId="2" fillId="4" borderId="37" xfId="0" applyNumberFormat="1" applyFont="1" applyFill="1" applyBorder="1" applyAlignment="1" applyProtection="1">
      <alignment horizontal="center" vertical="center" wrapText="1"/>
      <protection/>
    </xf>
    <xf numFmtId="4" fontId="2" fillId="4" borderId="70" xfId="0" applyNumberFormat="1" applyFont="1" applyFill="1" applyBorder="1" applyAlignment="1" applyProtection="1">
      <alignment horizontal="right" vertical="center" wrapText="1"/>
      <protection/>
    </xf>
    <xf numFmtId="0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3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4" fontId="3" fillId="3" borderId="50" xfId="0" applyNumberFormat="1" applyFont="1" applyFill="1" applyBorder="1" applyAlignment="1" applyProtection="1">
      <alignment horizontal="right" vertical="center" wrapText="1"/>
      <protection/>
    </xf>
    <xf numFmtId="0" fontId="3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3" borderId="31" xfId="0" applyNumberFormat="1" applyFont="1" applyFill="1" applyBorder="1" applyAlignment="1" applyProtection="1">
      <alignment horizontal="center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4" borderId="29" xfId="0" applyNumberFormat="1" applyFont="1" applyFill="1" applyBorder="1" applyAlignment="1" applyProtection="1">
      <alignment horizontal="center" vertical="center" wrapText="1"/>
      <protection/>
    </xf>
    <xf numFmtId="0" fontId="3" fillId="4" borderId="30" xfId="0" applyNumberFormat="1" applyFont="1" applyFill="1" applyBorder="1" applyAlignment="1" applyProtection="1">
      <alignment horizontal="center" vertical="center" wrapText="1"/>
      <protection/>
    </xf>
    <xf numFmtId="0" fontId="3" fillId="4" borderId="32" xfId="0" applyNumberFormat="1" applyFont="1" applyFill="1" applyBorder="1" applyAlignment="1" applyProtection="1">
      <alignment horizontal="center" vertical="center" wrapText="1"/>
      <protection/>
    </xf>
    <xf numFmtId="0" fontId="3" fillId="4" borderId="31" xfId="0" applyNumberFormat="1" applyFont="1" applyFill="1" applyBorder="1" applyAlignment="1" applyProtection="1">
      <alignment horizontal="center" vertical="center" wrapText="1"/>
      <protection/>
    </xf>
    <xf numFmtId="10" fontId="5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4" xfId="0" applyNumberFormat="1" applyFont="1" applyFill="1" applyBorder="1" applyAlignment="1" applyProtection="1">
      <alignment horizontal="right" vertical="center" wrapText="1"/>
      <protection/>
    </xf>
    <xf numFmtId="0" fontId="1" fillId="3" borderId="32" xfId="0" applyNumberFormat="1" applyFont="1" applyFill="1" applyBorder="1" applyAlignment="1" applyProtection="1">
      <alignment horizontal="left" vertical="center" wrapText="1"/>
      <protection/>
    </xf>
    <xf numFmtId="0" fontId="1" fillId="3" borderId="61" xfId="0" applyNumberFormat="1" applyFont="1" applyFill="1" applyBorder="1" applyAlignment="1" applyProtection="1">
      <alignment horizontal="center" vertical="center" wrapText="1"/>
      <protection/>
    </xf>
    <xf numFmtId="4" fontId="1" fillId="3" borderId="71" xfId="0" applyNumberFormat="1" applyFont="1" applyFill="1" applyBorder="1" applyAlignment="1" applyProtection="1">
      <alignment horizontal="right" vertical="center" wrapText="1"/>
      <protection/>
    </xf>
    <xf numFmtId="10" fontId="6" fillId="3" borderId="31" xfId="0" applyNumberFormat="1" applyFont="1" applyFill="1" applyBorder="1" applyAlignment="1" applyProtection="1">
      <alignment horizontal="right" vertical="center" wrapText="1"/>
      <protection/>
    </xf>
    <xf numFmtId="0" fontId="2" fillId="4" borderId="47" xfId="0" applyNumberFormat="1" applyFont="1" applyFill="1" applyBorder="1" applyAlignment="1" applyProtection="1">
      <alignment horizontal="center" vertical="center" wrapText="1"/>
      <protection/>
    </xf>
    <xf numFmtId="0" fontId="2" fillId="4" borderId="54" xfId="0" applyNumberFormat="1" applyFont="1" applyFill="1" applyBorder="1" applyAlignment="1" applyProtection="1">
      <alignment horizontal="left" vertical="center" wrapText="1"/>
      <protection/>
    </xf>
    <xf numFmtId="0" fontId="1" fillId="3" borderId="26" xfId="0" applyNumberFormat="1" applyFont="1" applyFill="1" applyBorder="1" applyAlignment="1" applyProtection="1">
      <alignment horizontal="right" vertical="center" wrapText="1"/>
      <protection/>
    </xf>
    <xf numFmtId="0" fontId="3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" borderId="38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3" borderId="45" xfId="0" applyNumberFormat="1" applyFont="1" applyFill="1" applyBorder="1" applyAlignment="1" applyProtection="1">
      <alignment horizontal="left" vertical="center" wrapText="1"/>
      <protection/>
    </xf>
    <xf numFmtId="0" fontId="2" fillId="4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69" xfId="0" applyNumberFormat="1" applyFont="1" applyFill="1" applyBorder="1" applyAlignment="1" applyProtection="1">
      <alignment horizontal="left" vertical="center" wrapText="1"/>
      <protection/>
    </xf>
    <xf numFmtId="0" fontId="2" fillId="4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0" fontId="3" fillId="3" borderId="40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1" fillId="3" borderId="69" xfId="0" applyNumberFormat="1" applyFont="1" applyFill="1" applyBorder="1" applyAlignment="1" applyProtection="1">
      <alignment horizontal="left" vertical="center" wrapText="1"/>
      <protection/>
    </xf>
    <xf numFmtId="0" fontId="1" fillId="3" borderId="49" xfId="0" applyNumberFormat="1" applyFont="1" applyFill="1" applyBorder="1" applyAlignment="1" applyProtection="1">
      <alignment horizontal="center" vertical="center" wrapText="1"/>
      <protection/>
    </xf>
    <xf numFmtId="0" fontId="3" fillId="3" borderId="24" xfId="0" applyNumberFormat="1" applyFont="1" applyFill="1" applyBorder="1" applyAlignment="1" applyProtection="1">
      <alignment horizontal="center" vertical="center" wrapText="1"/>
      <protection/>
    </xf>
    <xf numFmtId="0" fontId="3" fillId="3" borderId="45" xfId="0" applyNumberFormat="1" applyFont="1" applyFill="1" applyBorder="1" applyAlignment="1" applyProtection="1">
      <alignment horizontal="left" vertical="center" wrapText="1"/>
      <protection/>
    </xf>
    <xf numFmtId="0" fontId="3" fillId="4" borderId="50" xfId="0" applyNumberFormat="1" applyFont="1" applyFill="1" applyBorder="1" applyAlignment="1" applyProtection="1">
      <alignment horizontal="center" vertical="center" wrapText="1"/>
      <protection/>
    </xf>
    <xf numFmtId="0" fontId="2" fillId="3" borderId="40" xfId="0" applyNumberFormat="1" applyFont="1" applyFill="1" applyBorder="1" applyAlignment="1" applyProtection="1">
      <alignment horizontal="left" vertical="center" wrapText="1"/>
      <protection/>
    </xf>
    <xf numFmtId="0" fontId="2" fillId="4" borderId="40" xfId="0" applyNumberFormat="1" applyFont="1" applyFill="1" applyBorder="1" applyAlignment="1" applyProtection="1">
      <alignment horizontal="left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3" borderId="69" xfId="0" applyNumberFormat="1" applyFont="1" applyFill="1" applyBorder="1" applyAlignment="1" applyProtection="1">
      <alignment horizontal="left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2" fillId="3" borderId="51" xfId="0" applyNumberFormat="1" applyFont="1" applyFill="1" applyBorder="1" applyAlignment="1" applyProtection="1">
      <alignment horizontal="left" vertical="center" wrapText="1"/>
      <protection/>
    </xf>
    <xf numFmtId="0" fontId="2" fillId="4" borderId="68" xfId="0" applyNumberFormat="1" applyFont="1" applyFill="1" applyBorder="1" applyAlignment="1" applyProtection="1">
      <alignment horizontal="center" vertical="center" wrapText="1"/>
      <protection/>
    </xf>
    <xf numFmtId="4" fontId="2" fillId="4" borderId="68" xfId="0" applyNumberFormat="1" applyFont="1" applyFill="1" applyBorder="1" applyAlignment="1" applyProtection="1">
      <alignment horizontal="right" vertical="center" wrapText="1"/>
      <protection/>
    </xf>
    <xf numFmtId="0" fontId="3" fillId="3" borderId="30" xfId="0" applyNumberFormat="1" applyFont="1" applyFill="1" applyBorder="1" applyAlignment="1" applyProtection="1">
      <alignment horizontal="center" vertical="center" wrapText="1"/>
      <protection/>
    </xf>
    <xf numFmtId="0" fontId="3" fillId="3" borderId="51" xfId="0" applyNumberFormat="1" applyFont="1" applyFill="1" applyBorder="1" applyAlignment="1" applyProtection="1">
      <alignment horizontal="left" vertical="center" wrapText="1"/>
      <protection/>
    </xf>
    <xf numFmtId="0" fontId="3" fillId="3" borderId="68" xfId="0" applyNumberFormat="1" applyFont="1" applyFill="1" applyBorder="1" applyAlignment="1" applyProtection="1">
      <alignment horizontal="center" vertical="center" wrapText="1"/>
      <protection/>
    </xf>
    <xf numFmtId="10" fontId="4" fillId="3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vertical="center" wrapText="1"/>
      <protection/>
    </xf>
    <xf numFmtId="0" fontId="1" fillId="3" borderId="34" xfId="0" applyNumberFormat="1" applyFont="1" applyFill="1" applyBorder="1" applyAlignment="1" applyProtection="1">
      <alignment vertical="center" wrapText="1"/>
      <protection/>
    </xf>
    <xf numFmtId="0" fontId="6" fillId="3" borderId="3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 applyProtection="1">
      <alignment horizontal="center" vertical="center" wrapText="1"/>
      <protection/>
    </xf>
    <xf numFmtId="0" fontId="1" fillId="3" borderId="44" xfId="0" applyNumberFormat="1" applyFont="1" applyFill="1" applyBorder="1" applyAlignment="1" applyProtection="1">
      <alignment horizontal="center" vertical="center" wrapText="1"/>
      <protection/>
    </xf>
    <xf numFmtId="0" fontId="1" fillId="3" borderId="6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vertical="center" wrapText="1"/>
    </xf>
    <xf numFmtId="2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vertical="center" wrapText="1"/>
    </xf>
    <xf numFmtId="10" fontId="10" fillId="0" borderId="5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10" fontId="5" fillId="0" borderId="5" xfId="0" applyNumberFormat="1" applyFont="1" applyBorder="1" applyAlignment="1">
      <alignment vertical="center" wrapText="1"/>
    </xf>
    <xf numFmtId="49" fontId="5" fillId="4" borderId="29" xfId="0" applyNumberFormat="1" applyFont="1" applyFill="1" applyBorder="1" applyAlignment="1">
      <alignment horizontal="center" vertical="center" wrapText="1"/>
    </xf>
    <xf numFmtId="2" fontId="5" fillId="3" borderId="34" xfId="0" applyNumberFormat="1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vertical="center" wrapText="1"/>
    </xf>
    <xf numFmtId="10" fontId="4" fillId="3" borderId="5" xfId="0" applyNumberFormat="1" applyFont="1" applyFill="1" applyBorder="1" applyAlignment="1">
      <alignment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4" fontId="6" fillId="3" borderId="5" xfId="0" applyNumberFormat="1" applyFont="1" applyFill="1" applyBorder="1" applyAlignment="1">
      <alignment vertical="center" wrapText="1"/>
    </xf>
    <xf numFmtId="10" fontId="6" fillId="3" borderId="5" xfId="0" applyNumberFormat="1" applyFont="1" applyFill="1" applyBorder="1" applyAlignment="1">
      <alignment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3" fillId="3" borderId="40" xfId="0" applyNumberFormat="1" applyFont="1" applyFill="1" applyBorder="1" applyAlignment="1" applyProtection="1">
      <alignment horizontal="left" vertical="center" wrapText="1"/>
      <protection/>
    </xf>
    <xf numFmtId="0" fontId="2" fillId="3" borderId="69" xfId="0" applyNumberFormat="1" applyFont="1" applyFill="1" applyBorder="1" applyAlignment="1" applyProtection="1">
      <alignment horizontal="left" vertical="center" wrapText="1"/>
      <protection/>
    </xf>
    <xf numFmtId="49" fontId="4" fillId="3" borderId="34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10" fillId="3" borderId="38" xfId="0" applyNumberFormat="1" applyFont="1" applyFill="1" applyBorder="1" applyAlignment="1">
      <alignment horizontal="center" vertical="center" wrapText="1"/>
    </xf>
    <xf numFmtId="2" fontId="10" fillId="3" borderId="31" xfId="0" applyNumberFormat="1" applyFont="1" applyFill="1" applyBorder="1" applyAlignment="1">
      <alignment vertical="center" wrapText="1"/>
    </xf>
    <xf numFmtId="2" fontId="10" fillId="0" borderId="31" xfId="0" applyNumberFormat="1" applyFont="1" applyBorder="1" applyAlignment="1">
      <alignment horizontal="left" vertical="center" wrapText="1"/>
    </xf>
    <xf numFmtId="4" fontId="10" fillId="0" borderId="31" xfId="0" applyNumberFormat="1" applyFont="1" applyBorder="1" applyAlignment="1">
      <alignment vertical="center" wrapText="1"/>
    </xf>
    <xf numFmtId="10" fontId="10" fillId="0" borderId="3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6" fillId="3" borderId="72" xfId="0" applyNumberFormat="1" applyFont="1" applyFill="1" applyBorder="1" applyAlignment="1">
      <alignment vertical="center" wrapText="1"/>
    </xf>
    <xf numFmtId="10" fontId="6" fillId="3" borderId="73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0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4" fontId="2" fillId="4" borderId="35" xfId="0" applyNumberFormat="1" applyFont="1" applyFill="1" applyBorder="1" applyAlignment="1" applyProtection="1">
      <alignment horizontal="right" vertical="center" wrapText="1"/>
      <protection/>
    </xf>
    <xf numFmtId="4" fontId="5" fillId="4" borderId="18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0" fontId="10" fillId="3" borderId="5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0" fontId="11" fillId="3" borderId="5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4" fontId="2" fillId="4" borderId="49" xfId="0" applyNumberFormat="1" applyFont="1" applyFill="1" applyBorder="1" applyAlignment="1" applyProtection="1">
      <alignment horizontal="right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4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4" fontId="2" fillId="4" borderId="39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4" fillId="3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4" fillId="0" borderId="23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4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29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center" vertical="center" wrapText="1"/>
    </xf>
    <xf numFmtId="49" fontId="5" fillId="4" borderId="3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2" fillId="3" borderId="65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10" fontId="5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4" borderId="31" xfId="0" applyNumberFormat="1" applyFont="1" applyFill="1" applyBorder="1" applyAlignment="1">
      <alignment horizontal="right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4" fontId="3" fillId="3" borderId="12" xfId="0" applyNumberFormat="1" applyFont="1" applyFill="1" applyBorder="1" applyAlignment="1" applyProtection="1">
      <alignment horizontal="right" vertical="center" wrapText="1"/>
      <protection/>
    </xf>
    <xf numFmtId="4" fontId="3" fillId="3" borderId="8" xfId="0" applyNumberFormat="1" applyFont="1" applyFill="1" applyBorder="1" applyAlignment="1" applyProtection="1">
      <alignment horizontal="right" vertical="center" wrapText="1"/>
      <protection/>
    </xf>
    <xf numFmtId="10" fontId="4" fillId="3" borderId="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3" borderId="25" xfId="0" applyNumberFormat="1" applyFont="1" applyFill="1" applyBorder="1" applyAlignment="1" applyProtection="1">
      <alignment horizontal="center" vertical="center" wrapText="1"/>
      <protection/>
    </xf>
    <xf numFmtId="0" fontId="1" fillId="3" borderId="26" xfId="0" applyNumberFormat="1" applyFont="1" applyFill="1" applyBorder="1" applyAlignment="1" applyProtection="1">
      <alignment horizontal="center" vertical="center" wrapText="1"/>
      <protection/>
    </xf>
    <xf numFmtId="4" fontId="1" fillId="3" borderId="49" xfId="0" applyNumberFormat="1" applyFont="1" applyFill="1" applyBorder="1" applyAlignment="1" applyProtection="1">
      <alignment horizontal="right" vertical="center" wrapText="1"/>
      <protection/>
    </xf>
    <xf numFmtId="4" fontId="1" fillId="3" borderId="22" xfId="0" applyNumberFormat="1" applyFont="1" applyFill="1" applyBorder="1" applyAlignment="1" applyProtection="1">
      <alignment horizontal="right" vertical="center" wrapText="1"/>
      <protection/>
    </xf>
    <xf numFmtId="10" fontId="6" fillId="3" borderId="5" xfId="0" applyNumberFormat="1" applyFont="1" applyFill="1" applyBorder="1" applyAlignment="1" applyProtection="1">
      <alignment horizontal="right" vertical="center" wrapText="1"/>
      <protection/>
    </xf>
    <xf numFmtId="0" fontId="5" fillId="3" borderId="31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3" borderId="32" xfId="0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4" fontId="2" fillId="4" borderId="3" xfId="0" applyNumberFormat="1" applyFont="1" applyFill="1" applyBorder="1" applyAlignment="1" applyProtection="1">
      <alignment horizontal="right" vertical="center" wrapText="1"/>
      <protection/>
    </xf>
    <xf numFmtId="0" fontId="10" fillId="4" borderId="29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10" fontId="10" fillId="3" borderId="18" xfId="0" applyNumberFormat="1" applyFont="1" applyFill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horizontal="center" vertical="center" wrapText="1"/>
    </xf>
    <xf numFmtId="4" fontId="10" fillId="3" borderId="31" xfId="0" applyNumberFormat="1" applyFont="1" applyFill="1" applyBorder="1" applyAlignment="1">
      <alignment horizontal="center" vertical="center" wrapText="1"/>
    </xf>
    <xf numFmtId="4" fontId="6" fillId="3" borderId="3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showGridLines="0" zoomScale="95" zoomScaleNormal="95" workbookViewId="0" topLeftCell="A1">
      <pane ySplit="2385" topLeftCell="BM6" activePane="topLeft" state="split"/>
      <selection pane="topLeft" activeCell="A1" sqref="A1:IV16384"/>
      <selection pane="bottomLeft" activeCell="E9" sqref="E9"/>
    </sheetView>
  </sheetViews>
  <sheetFormatPr defaultColWidth="9.140625" defaultRowHeight="12" customHeight="1"/>
  <cols>
    <col min="1" max="1" width="7.7109375" style="1" customWidth="1"/>
    <col min="2" max="2" width="10.8515625" style="1" customWidth="1"/>
    <col min="3" max="3" width="11.8515625" style="2" customWidth="1"/>
    <col min="4" max="4" width="42.140625" style="1" customWidth="1"/>
    <col min="5" max="5" width="19.421875" style="3" customWidth="1"/>
    <col min="6" max="6" width="19.00390625" style="4" customWidth="1"/>
    <col min="7" max="7" width="19.00390625" style="5" customWidth="1"/>
    <col min="8" max="8" width="12.7109375" style="6" customWidth="1"/>
    <col min="9" max="16384" width="9.140625" style="1" customWidth="1"/>
  </cols>
  <sheetData>
    <row r="1" spans="1:8" s="7" customFormat="1" ht="21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7" customFormat="1" ht="20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7" customFormat="1" ht="22.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ht="27" customHeight="1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10</v>
      </c>
    </row>
    <row r="5" spans="1:8" ht="21" customHeight="1">
      <c r="A5" s="17" t="s">
        <v>11</v>
      </c>
      <c r="B5" s="18"/>
      <c r="C5" s="19"/>
      <c r="D5" s="20" t="s">
        <v>12</v>
      </c>
      <c r="E5" s="21"/>
      <c r="F5" s="22"/>
      <c r="G5" s="23"/>
      <c r="H5" s="24"/>
    </row>
    <row r="6" spans="1:8" ht="15" customHeight="1">
      <c r="A6" s="25"/>
      <c r="B6" s="26" t="s">
        <v>13</v>
      </c>
      <c r="C6" s="27"/>
      <c r="D6" s="28" t="s">
        <v>14</v>
      </c>
      <c r="E6" s="29"/>
      <c r="F6" s="30"/>
      <c r="G6" s="23"/>
      <c r="H6" s="24"/>
    </row>
    <row r="7" spans="1:8" ht="51" customHeight="1">
      <c r="A7" s="25"/>
      <c r="B7" s="31"/>
      <c r="C7" s="32" t="s">
        <v>15</v>
      </c>
      <c r="D7" s="33" t="s">
        <v>16</v>
      </c>
      <c r="E7" s="34" t="s">
        <v>17</v>
      </c>
      <c r="F7" s="30">
        <v>7756.68</v>
      </c>
      <c r="G7" s="30">
        <v>7756.68</v>
      </c>
      <c r="H7" s="35">
        <f>G7/F7</f>
        <v>1</v>
      </c>
    </row>
    <row r="8" spans="1:8" ht="19.5" customHeight="1">
      <c r="A8" s="25"/>
      <c r="B8" s="31"/>
      <c r="C8" s="36"/>
      <c r="D8" s="28"/>
      <c r="E8" s="37"/>
      <c r="F8" s="38">
        <f>SUM(F7)</f>
        <v>7756.68</v>
      </c>
      <c r="G8" s="38">
        <f>SUM(G7)</f>
        <v>7756.68</v>
      </c>
      <c r="H8" s="39">
        <f>G8/F8</f>
        <v>1</v>
      </c>
    </row>
    <row r="9" spans="1:8" ht="19.5" customHeight="1">
      <c r="A9" s="25"/>
      <c r="B9" s="31"/>
      <c r="C9" s="36"/>
      <c r="D9" s="40"/>
      <c r="E9" s="41"/>
      <c r="F9" s="42">
        <f>F8</f>
        <v>7756.68</v>
      </c>
      <c r="G9" s="42">
        <f>G8</f>
        <v>7756.68</v>
      </c>
      <c r="H9" s="43">
        <f>G9/F9</f>
        <v>1</v>
      </c>
    </row>
    <row r="10" spans="1:8" ht="26.25" customHeight="1">
      <c r="A10" s="44" t="s">
        <v>18</v>
      </c>
      <c r="B10" s="45"/>
      <c r="C10" s="46"/>
      <c r="D10" s="47" t="s">
        <v>19</v>
      </c>
      <c r="E10" s="48"/>
      <c r="F10" s="30"/>
      <c r="G10" s="30"/>
      <c r="H10" s="49"/>
    </row>
    <row r="11" spans="1:8" ht="18" customHeight="1">
      <c r="A11" s="50"/>
      <c r="B11" s="51" t="s">
        <v>20</v>
      </c>
      <c r="C11" s="52"/>
      <c r="D11" s="53" t="s">
        <v>21</v>
      </c>
      <c r="E11" s="29"/>
      <c r="F11" s="30"/>
      <c r="G11" s="30"/>
      <c r="H11" s="49"/>
    </row>
    <row r="12" spans="1:8" ht="59.25" customHeight="1">
      <c r="A12" s="54"/>
      <c r="B12" s="25"/>
      <c r="C12" s="32" t="s">
        <v>22</v>
      </c>
      <c r="D12" s="33" t="s">
        <v>23</v>
      </c>
      <c r="E12" s="55" t="s">
        <v>24</v>
      </c>
      <c r="F12" s="30">
        <v>210000</v>
      </c>
      <c r="G12" s="30">
        <v>184795.74</v>
      </c>
      <c r="H12" s="56">
        <f>G12/F12</f>
        <v>0.8799797142857142</v>
      </c>
    </row>
    <row r="13" spans="1:8" ht="16.5" customHeight="1">
      <c r="A13" s="54"/>
      <c r="B13" s="25"/>
      <c r="C13" s="36"/>
      <c r="D13" s="28"/>
      <c r="E13" s="37"/>
      <c r="F13" s="38">
        <f>SUM(F12)</f>
        <v>210000</v>
      </c>
      <c r="G13" s="38">
        <f>SUM(G12)</f>
        <v>184795.74</v>
      </c>
      <c r="H13" s="39">
        <f>G13/F13</f>
        <v>0.8799797142857142</v>
      </c>
    </row>
    <row r="14" spans="1:8" ht="18.75" customHeight="1">
      <c r="A14" s="54"/>
      <c r="B14" s="57" t="s">
        <v>25</v>
      </c>
      <c r="C14" s="27"/>
      <c r="D14" s="28" t="s">
        <v>26</v>
      </c>
      <c r="E14" s="29"/>
      <c r="F14" s="30"/>
      <c r="G14" s="30"/>
      <c r="H14" s="49"/>
    </row>
    <row r="15" spans="1:8" ht="13.5" customHeight="1">
      <c r="A15" s="54"/>
      <c r="B15" s="25"/>
      <c r="C15" s="32" t="s">
        <v>22</v>
      </c>
      <c r="D15" s="33" t="s">
        <v>23</v>
      </c>
      <c r="E15" s="34" t="s">
        <v>17</v>
      </c>
      <c r="F15" s="30">
        <v>1265000</v>
      </c>
      <c r="G15" s="30">
        <v>1238912.12</v>
      </c>
      <c r="H15" s="56">
        <f>G15/F15</f>
        <v>0.9793771699604744</v>
      </c>
    </row>
    <row r="16" spans="1:8" ht="23.25" customHeight="1">
      <c r="A16" s="54"/>
      <c r="B16" s="25"/>
      <c r="C16" s="32" t="s">
        <v>27</v>
      </c>
      <c r="D16" s="33" t="s">
        <v>28</v>
      </c>
      <c r="E16" s="58" t="s">
        <v>29</v>
      </c>
      <c r="F16" s="30">
        <v>0</v>
      </c>
      <c r="G16" s="30">
        <v>2345.11</v>
      </c>
      <c r="H16" s="56"/>
    </row>
    <row r="17" spans="1:8" s="59" customFormat="1" ht="33.75" customHeight="1">
      <c r="A17" s="25"/>
      <c r="B17" s="61"/>
      <c r="C17" s="58" t="s">
        <v>30</v>
      </c>
      <c r="D17" s="62" t="s">
        <v>31</v>
      </c>
      <c r="E17" s="58" t="s">
        <v>32</v>
      </c>
      <c r="F17" s="30">
        <v>0</v>
      </c>
      <c r="G17" s="30">
        <v>1134.14</v>
      </c>
      <c r="H17" s="56"/>
    </row>
    <row r="18" spans="1:8" ht="17.25" customHeight="1">
      <c r="A18" s="54"/>
      <c r="B18" s="25"/>
      <c r="C18" s="36"/>
      <c r="D18" s="28"/>
      <c r="E18" s="37"/>
      <c r="F18" s="38">
        <f>SUM(F15:F17)</f>
        <v>1265000</v>
      </c>
      <c r="G18" s="38">
        <f>SUM(G15:G17)</f>
        <v>1242391.37</v>
      </c>
      <c r="H18" s="39">
        <f>G18/F18</f>
        <v>0.9821275652173914</v>
      </c>
    </row>
    <row r="19" spans="1:8" ht="19.5" customHeight="1">
      <c r="A19" s="54"/>
      <c r="B19" s="57" t="s">
        <v>33</v>
      </c>
      <c r="C19" s="27"/>
      <c r="D19" s="28" t="s">
        <v>34</v>
      </c>
      <c r="E19" s="29"/>
      <c r="F19" s="30"/>
      <c r="G19" s="30"/>
      <c r="H19" s="49"/>
    </row>
    <row r="20" spans="1:8" ht="16.5" customHeight="1">
      <c r="A20" s="54"/>
      <c r="B20" s="25"/>
      <c r="C20" s="32" t="s">
        <v>22</v>
      </c>
      <c r="D20" s="33" t="s">
        <v>23</v>
      </c>
      <c r="E20" s="34" t="s">
        <v>17</v>
      </c>
      <c r="F20" s="30">
        <v>60000</v>
      </c>
      <c r="G20" s="30">
        <v>55639.36</v>
      </c>
      <c r="H20" s="56">
        <f>G20/F20</f>
        <v>0.9273226666666666</v>
      </c>
    </row>
    <row r="21" spans="1:8" ht="23.25" customHeight="1">
      <c r="A21" s="54"/>
      <c r="B21" s="25"/>
      <c r="C21" s="63" t="s">
        <v>27</v>
      </c>
      <c r="D21" s="33" t="s">
        <v>35</v>
      </c>
      <c r="E21" s="58" t="s">
        <v>29</v>
      </c>
      <c r="F21" s="30">
        <v>0</v>
      </c>
      <c r="G21" s="30">
        <v>7.4</v>
      </c>
      <c r="H21" s="49"/>
    </row>
    <row r="22" spans="1:8" ht="16.5" customHeight="1">
      <c r="A22" s="54"/>
      <c r="B22" s="25"/>
      <c r="C22" s="36"/>
      <c r="D22" s="28"/>
      <c r="E22" s="37"/>
      <c r="F22" s="38">
        <f>SUM(F20:F21)</f>
        <v>60000</v>
      </c>
      <c r="G22" s="38">
        <f>SUM(G20:G21)</f>
        <v>55646.76</v>
      </c>
      <c r="H22" s="39">
        <f>G22/F22</f>
        <v>0.927446</v>
      </c>
    </row>
    <row r="23" spans="1:8" ht="18" customHeight="1">
      <c r="A23" s="64"/>
      <c r="B23" s="65"/>
      <c r="C23" s="66"/>
      <c r="D23" s="67"/>
      <c r="E23" s="68"/>
      <c r="F23" s="42">
        <f>F22+F18+F13</f>
        <v>1535000</v>
      </c>
      <c r="G23" s="42">
        <f>G22+G18+G13</f>
        <v>1482833.87</v>
      </c>
      <c r="H23" s="43">
        <f>G23/F23</f>
        <v>0.9660155504885994</v>
      </c>
    </row>
    <row r="24" spans="1:8" ht="21" customHeight="1">
      <c r="A24" s="69" t="s">
        <v>36</v>
      </c>
      <c r="B24" s="70"/>
      <c r="C24" s="71"/>
      <c r="D24" s="72" t="s">
        <v>37</v>
      </c>
      <c r="E24" s="21"/>
      <c r="F24" s="30"/>
      <c r="G24" s="30"/>
      <c r="H24" s="49"/>
    </row>
    <row r="25" spans="1:8" ht="21" customHeight="1">
      <c r="A25" s="73"/>
      <c r="B25" s="74" t="s">
        <v>38</v>
      </c>
      <c r="C25" s="27"/>
      <c r="D25" s="28" t="s">
        <v>39</v>
      </c>
      <c r="E25" s="29"/>
      <c r="F25" s="30"/>
      <c r="G25" s="30"/>
      <c r="H25" s="49"/>
    </row>
    <row r="26" spans="1:8" ht="58.5" customHeight="1">
      <c r="A26" s="54"/>
      <c r="B26" s="73"/>
      <c r="C26" s="75" t="s">
        <v>40</v>
      </c>
      <c r="D26" s="33" t="s">
        <v>41</v>
      </c>
      <c r="E26" s="34" t="s">
        <v>17</v>
      </c>
      <c r="F26" s="30">
        <v>973420</v>
      </c>
      <c r="G26" s="30">
        <v>962434.25</v>
      </c>
      <c r="H26" s="56">
        <f>G26/F26</f>
        <v>0.9887142754412278</v>
      </c>
    </row>
    <row r="27" spans="1:8" ht="19.5" customHeight="1">
      <c r="A27" s="54"/>
      <c r="B27" s="76"/>
      <c r="C27" s="77"/>
      <c r="D27" s="28"/>
      <c r="E27" s="37"/>
      <c r="F27" s="38">
        <f>SUM(F26)</f>
        <v>973420</v>
      </c>
      <c r="G27" s="38">
        <f>SUM(G26)</f>
        <v>962434.25</v>
      </c>
      <c r="H27" s="39">
        <f>G27/F27</f>
        <v>0.9887142754412278</v>
      </c>
    </row>
    <row r="28" spans="1:8" ht="19.5" customHeight="1">
      <c r="A28" s="64"/>
      <c r="B28" s="78"/>
      <c r="C28" s="79"/>
      <c r="D28" s="28"/>
      <c r="E28" s="37"/>
      <c r="F28" s="42">
        <f>F27</f>
        <v>973420</v>
      </c>
      <c r="G28" s="42">
        <f>G27</f>
        <v>962434.25</v>
      </c>
      <c r="H28" s="43">
        <f>G28/F28</f>
        <v>0.9887142754412278</v>
      </c>
    </row>
    <row r="29" spans="1:8" ht="21" customHeight="1">
      <c r="A29" s="80" t="s">
        <v>42</v>
      </c>
      <c r="B29" s="81"/>
      <c r="C29" s="71"/>
      <c r="D29" s="20" t="s">
        <v>43</v>
      </c>
      <c r="E29" s="21"/>
      <c r="F29" s="30"/>
      <c r="G29" s="30"/>
      <c r="H29" s="49"/>
    </row>
    <row r="30" spans="1:8" ht="21" customHeight="1">
      <c r="A30" s="73"/>
      <c r="B30" s="74" t="s">
        <v>44</v>
      </c>
      <c r="C30" s="27"/>
      <c r="D30" s="28" t="s">
        <v>45</v>
      </c>
      <c r="E30" s="29"/>
      <c r="F30" s="30"/>
      <c r="G30" s="30"/>
      <c r="H30" s="49"/>
    </row>
    <row r="31" spans="1:8" s="59" customFormat="1" ht="30.75" customHeight="1">
      <c r="A31" s="54"/>
      <c r="B31" s="73"/>
      <c r="C31" s="82" t="s">
        <v>46</v>
      </c>
      <c r="D31" s="83" t="s">
        <v>47</v>
      </c>
      <c r="E31" s="58" t="s">
        <v>29</v>
      </c>
      <c r="F31" s="30">
        <v>0</v>
      </c>
      <c r="G31" s="30">
        <v>1779.95</v>
      </c>
      <c r="H31" s="35"/>
    </row>
    <row r="32" spans="1:8" s="59" customFormat="1" ht="26.25" customHeight="1">
      <c r="A32" s="54"/>
      <c r="B32" s="76"/>
      <c r="C32" s="84" t="s">
        <v>48</v>
      </c>
      <c r="D32" s="33" t="s">
        <v>49</v>
      </c>
      <c r="E32" s="58" t="s">
        <v>50</v>
      </c>
      <c r="F32" s="30">
        <v>0</v>
      </c>
      <c r="G32" s="30">
        <v>7133.87</v>
      </c>
      <c r="H32" s="85"/>
    </row>
    <row r="33" spans="1:8" ht="69.75" customHeight="1">
      <c r="A33" s="54"/>
      <c r="B33" s="76"/>
      <c r="C33" s="84" t="s">
        <v>51</v>
      </c>
      <c r="D33" s="33" t="s">
        <v>52</v>
      </c>
      <c r="E33" s="34" t="s">
        <v>17</v>
      </c>
      <c r="F33" s="30">
        <v>463500</v>
      </c>
      <c r="G33" s="30">
        <v>515182.08</v>
      </c>
      <c r="H33" s="56">
        <f>G33/F33</f>
        <v>1.1115039482200648</v>
      </c>
    </row>
    <row r="34" spans="1:8" s="59" customFormat="1" ht="43.5" customHeight="1">
      <c r="A34" s="54"/>
      <c r="B34" s="76"/>
      <c r="C34" s="84" t="s">
        <v>53</v>
      </c>
      <c r="D34" s="33" t="s">
        <v>54</v>
      </c>
      <c r="E34" s="58" t="s">
        <v>29</v>
      </c>
      <c r="F34" s="30">
        <v>0</v>
      </c>
      <c r="G34" s="30">
        <v>4444.28</v>
      </c>
      <c r="H34" s="35"/>
    </row>
    <row r="35" spans="1:8" ht="30" customHeight="1">
      <c r="A35" s="54"/>
      <c r="B35" s="76"/>
      <c r="C35" s="84" t="s">
        <v>22</v>
      </c>
      <c r="D35" s="33" t="s">
        <v>23</v>
      </c>
      <c r="E35" s="34" t="s">
        <v>17</v>
      </c>
      <c r="F35" s="30">
        <v>6000</v>
      </c>
      <c r="G35" s="30">
        <v>5559</v>
      </c>
      <c r="H35" s="56">
        <f>G35/F35</f>
        <v>0.9265</v>
      </c>
    </row>
    <row r="36" spans="1:8" ht="24" customHeight="1">
      <c r="A36" s="54"/>
      <c r="B36" s="76"/>
      <c r="C36" s="84" t="s">
        <v>55</v>
      </c>
      <c r="D36" s="33" t="s">
        <v>56</v>
      </c>
      <c r="E36" s="34" t="s">
        <v>17</v>
      </c>
      <c r="F36" s="30">
        <v>170000</v>
      </c>
      <c r="G36" s="30">
        <v>183136.32</v>
      </c>
      <c r="H36" s="56">
        <f>G36/F36</f>
        <v>1.0772724705882353</v>
      </c>
    </row>
    <row r="37" spans="1:8" ht="30" customHeight="1">
      <c r="A37" s="54"/>
      <c r="B37" s="76"/>
      <c r="C37" s="84" t="s">
        <v>27</v>
      </c>
      <c r="D37" s="33" t="s">
        <v>28</v>
      </c>
      <c r="E37" s="58" t="s">
        <v>29</v>
      </c>
      <c r="F37" s="30">
        <v>0</v>
      </c>
      <c r="G37" s="30">
        <v>5268.94</v>
      </c>
      <c r="H37" s="56"/>
    </row>
    <row r="38" spans="1:8" ht="49.5" customHeight="1">
      <c r="A38" s="54"/>
      <c r="B38" s="76"/>
      <c r="C38" s="84" t="s">
        <v>30</v>
      </c>
      <c r="D38" s="33" t="s">
        <v>31</v>
      </c>
      <c r="E38" s="58" t="s">
        <v>57</v>
      </c>
      <c r="F38" s="30">
        <v>0</v>
      </c>
      <c r="G38" s="30">
        <v>59312.76</v>
      </c>
      <c r="H38" s="56"/>
    </row>
    <row r="39" spans="1:8" ht="19.5" customHeight="1">
      <c r="A39" s="54"/>
      <c r="B39" s="76"/>
      <c r="C39" s="77"/>
      <c r="D39" s="53"/>
      <c r="E39" s="37"/>
      <c r="F39" s="38">
        <f>SUM(F31:F38)</f>
        <v>639500</v>
      </c>
      <c r="G39" s="38">
        <f>SUM(G31:G38)</f>
        <v>781817.2</v>
      </c>
      <c r="H39" s="86">
        <f>G39/F39</f>
        <v>1.222544487881157</v>
      </c>
    </row>
    <row r="40" spans="1:8" ht="19.5" customHeight="1">
      <c r="A40" s="64"/>
      <c r="B40" s="78"/>
      <c r="C40" s="79"/>
      <c r="D40" s="67"/>
      <c r="E40" s="68"/>
      <c r="F40" s="42">
        <f>F39</f>
        <v>639500</v>
      </c>
      <c r="G40" s="42">
        <f>G39</f>
        <v>781817.2</v>
      </c>
      <c r="H40" s="43">
        <f>G40/F40</f>
        <v>1.222544487881157</v>
      </c>
    </row>
    <row r="41" spans="1:8" ht="22.5" customHeight="1">
      <c r="A41" s="87">
        <v>710</v>
      </c>
      <c r="B41" s="88"/>
      <c r="C41" s="89"/>
      <c r="D41" s="90" t="s">
        <v>58</v>
      </c>
      <c r="E41" s="91"/>
      <c r="F41" s="30"/>
      <c r="G41" s="30"/>
      <c r="H41" s="92"/>
    </row>
    <row r="42" spans="1:8" ht="21" customHeight="1">
      <c r="A42" s="93"/>
      <c r="B42" s="89">
        <v>71095</v>
      </c>
      <c r="C42" s="94"/>
      <c r="D42" s="95" t="s">
        <v>14</v>
      </c>
      <c r="E42" s="96"/>
      <c r="F42" s="30"/>
      <c r="G42" s="30"/>
      <c r="H42" s="97"/>
    </row>
    <row r="43" spans="1:8" s="59" customFormat="1" ht="63" customHeight="1">
      <c r="A43" s="93"/>
      <c r="B43" s="98"/>
      <c r="C43" s="99" t="s">
        <v>51</v>
      </c>
      <c r="D43" s="33" t="s">
        <v>52</v>
      </c>
      <c r="E43" s="58" t="s">
        <v>59</v>
      </c>
      <c r="F43" s="30">
        <v>0</v>
      </c>
      <c r="G43" s="30">
        <v>633.9</v>
      </c>
      <c r="H43" s="56"/>
    </row>
    <row r="44" spans="1:8" s="59" customFormat="1" ht="28.5" customHeight="1">
      <c r="A44" s="93"/>
      <c r="B44" s="98"/>
      <c r="C44" s="99" t="s">
        <v>22</v>
      </c>
      <c r="D44" s="33" t="s">
        <v>23</v>
      </c>
      <c r="E44" s="58" t="s">
        <v>60</v>
      </c>
      <c r="F44" s="30">
        <v>0</v>
      </c>
      <c r="G44" s="30">
        <v>390.65</v>
      </c>
      <c r="H44" s="56"/>
    </row>
    <row r="45" spans="1:8" s="59" customFormat="1" ht="38.25" customHeight="1">
      <c r="A45" s="93"/>
      <c r="B45" s="98"/>
      <c r="C45" s="99" t="s">
        <v>30</v>
      </c>
      <c r="D45" s="33" t="s">
        <v>31</v>
      </c>
      <c r="E45" s="58" t="s">
        <v>61</v>
      </c>
      <c r="F45" s="30">
        <v>0</v>
      </c>
      <c r="G45" s="30">
        <v>5405.95</v>
      </c>
      <c r="H45" s="56"/>
    </row>
    <row r="46" spans="1:8" ht="19.5" customHeight="1">
      <c r="A46" s="54"/>
      <c r="B46" s="76"/>
      <c r="C46" s="100"/>
      <c r="D46" s="28"/>
      <c r="E46" s="37"/>
      <c r="F46" s="38">
        <f>SUM(F43:F45)</f>
        <v>0</v>
      </c>
      <c r="G46" s="38">
        <f>SUM(G43:G45)</f>
        <v>6430.5</v>
      </c>
      <c r="H46" s="39"/>
    </row>
    <row r="47" spans="1:8" ht="19.5" customHeight="1">
      <c r="A47" s="101"/>
      <c r="B47" s="102"/>
      <c r="C47" s="103"/>
      <c r="D47" s="67"/>
      <c r="E47" s="68"/>
      <c r="F47" s="42">
        <f>F46</f>
        <v>0</v>
      </c>
      <c r="G47" s="42">
        <f>G46</f>
        <v>6430.5</v>
      </c>
      <c r="H47" s="43"/>
    </row>
    <row r="48" spans="1:8" ht="21" customHeight="1">
      <c r="A48" s="69" t="s">
        <v>62</v>
      </c>
      <c r="B48" s="70"/>
      <c r="C48" s="71"/>
      <c r="D48" s="72" t="s">
        <v>63</v>
      </c>
      <c r="E48" s="21"/>
      <c r="F48" s="30"/>
      <c r="G48" s="30"/>
      <c r="H48" s="49"/>
    </row>
    <row r="49" spans="1:8" ht="21" customHeight="1">
      <c r="A49" s="73"/>
      <c r="B49" s="104" t="s">
        <v>64</v>
      </c>
      <c r="C49" s="27"/>
      <c r="D49" s="28" t="s">
        <v>65</v>
      </c>
      <c r="E49" s="29"/>
      <c r="F49" s="30"/>
      <c r="G49" s="30"/>
      <c r="H49" s="49"/>
    </row>
    <row r="50" spans="1:8" ht="51" customHeight="1">
      <c r="A50" s="76"/>
      <c r="B50" s="105"/>
      <c r="C50" s="32" t="s">
        <v>15</v>
      </c>
      <c r="D50" s="33" t="s">
        <v>16</v>
      </c>
      <c r="E50" s="34" t="s">
        <v>17</v>
      </c>
      <c r="F50" s="30">
        <v>36142</v>
      </c>
      <c r="G50" s="30">
        <v>35908.08</v>
      </c>
      <c r="H50" s="56">
        <f>G50/F50</f>
        <v>0.9935277516462842</v>
      </c>
    </row>
    <row r="51" spans="1:8" ht="16.5" customHeight="1">
      <c r="A51" s="76"/>
      <c r="B51" s="105"/>
      <c r="C51" s="36"/>
      <c r="D51" s="28"/>
      <c r="E51" s="37"/>
      <c r="F51" s="38">
        <f>SUM(F50)</f>
        <v>36142</v>
      </c>
      <c r="G51" s="38">
        <f>SUM(G50)</f>
        <v>35908.08</v>
      </c>
      <c r="H51" s="39">
        <f>G51/F51</f>
        <v>0.9935277516462842</v>
      </c>
    </row>
    <row r="52" spans="1:8" ht="21" customHeight="1">
      <c r="A52" s="76"/>
      <c r="B52" s="106" t="s">
        <v>66</v>
      </c>
      <c r="C52" s="107"/>
      <c r="D52" s="28" t="s">
        <v>67</v>
      </c>
      <c r="E52" s="29"/>
      <c r="F52" s="30"/>
      <c r="G52" s="30"/>
      <c r="H52" s="49"/>
    </row>
    <row r="53" spans="1:8" s="59" customFormat="1" ht="29.25" customHeight="1">
      <c r="A53" s="54"/>
      <c r="B53" s="73"/>
      <c r="C53" s="84" t="s">
        <v>68</v>
      </c>
      <c r="D53" s="33" t="s">
        <v>69</v>
      </c>
      <c r="E53" s="58" t="s">
        <v>29</v>
      </c>
      <c r="F53" s="30">
        <v>0</v>
      </c>
      <c r="G53" s="30">
        <v>39.66</v>
      </c>
      <c r="H53" s="108"/>
    </row>
    <row r="54" spans="1:8" ht="35.25" customHeight="1">
      <c r="A54" s="54"/>
      <c r="B54" s="76"/>
      <c r="C54" s="84" t="s">
        <v>22</v>
      </c>
      <c r="D54" s="33" t="s">
        <v>23</v>
      </c>
      <c r="E54" s="58" t="s">
        <v>70</v>
      </c>
      <c r="F54" s="30">
        <v>0</v>
      </c>
      <c r="G54" s="30">
        <v>565.62</v>
      </c>
      <c r="H54" s="56"/>
    </row>
    <row r="55" spans="1:8" s="59" customFormat="1" ht="30" customHeight="1">
      <c r="A55" s="54"/>
      <c r="B55" s="76"/>
      <c r="C55" s="109" t="s">
        <v>27</v>
      </c>
      <c r="D55" s="33" t="s">
        <v>28</v>
      </c>
      <c r="E55" s="58" t="s">
        <v>29</v>
      </c>
      <c r="F55" s="30">
        <v>0</v>
      </c>
      <c r="G55" s="30">
        <v>95.22</v>
      </c>
      <c r="H55" s="35"/>
    </row>
    <row r="56" spans="1:8" ht="24.75" customHeight="1">
      <c r="A56" s="54"/>
      <c r="B56" s="76"/>
      <c r="C56" s="75" t="s">
        <v>30</v>
      </c>
      <c r="D56" s="33" t="s">
        <v>31</v>
      </c>
      <c r="E56" s="34" t="s">
        <v>17</v>
      </c>
      <c r="F56" s="30">
        <v>36000</v>
      </c>
      <c r="G56" s="30">
        <v>35668.54</v>
      </c>
      <c r="H56" s="56">
        <f>G56/F56</f>
        <v>0.9907927777777779</v>
      </c>
    </row>
    <row r="57" spans="1:8" ht="51.75" customHeight="1">
      <c r="A57" s="54"/>
      <c r="B57" s="76"/>
      <c r="C57" s="110" t="s">
        <v>71</v>
      </c>
      <c r="D57" s="33" t="s">
        <v>72</v>
      </c>
      <c r="E57" s="58" t="s">
        <v>29</v>
      </c>
      <c r="F57" s="30">
        <v>0</v>
      </c>
      <c r="G57" s="30">
        <v>505.5</v>
      </c>
      <c r="H57" s="56"/>
    </row>
    <row r="58" spans="1:8" ht="18.75" customHeight="1">
      <c r="A58" s="64"/>
      <c r="B58" s="78"/>
      <c r="C58" s="79"/>
      <c r="D58" s="111"/>
      <c r="E58" s="37"/>
      <c r="F58" s="38">
        <f>SUM(F53:F57)</f>
        <v>36000</v>
      </c>
      <c r="G58" s="38">
        <f>SUM(G53:G57)</f>
        <v>36874.54</v>
      </c>
      <c r="H58" s="39">
        <f>G58/F58</f>
        <v>1.0242927777777777</v>
      </c>
    </row>
    <row r="59" spans="1:8" ht="18" customHeight="1">
      <c r="A59" s="112"/>
      <c r="B59" s="113">
        <v>75075</v>
      </c>
      <c r="C59" s="52"/>
      <c r="D59" s="53" t="s">
        <v>73</v>
      </c>
      <c r="E59" s="29"/>
      <c r="F59" s="30"/>
      <c r="G59" s="30"/>
      <c r="H59" s="49"/>
    </row>
    <row r="60" spans="1:8" ht="33.75" customHeight="1">
      <c r="A60" s="25"/>
      <c r="B60" s="31"/>
      <c r="C60" s="32" t="s">
        <v>30</v>
      </c>
      <c r="D60" s="33" t="s">
        <v>31</v>
      </c>
      <c r="E60" s="34" t="s">
        <v>74</v>
      </c>
      <c r="F60" s="30">
        <v>3500</v>
      </c>
      <c r="G60" s="30">
        <v>3500</v>
      </c>
      <c r="H60" s="56">
        <f>G60/F60</f>
        <v>1</v>
      </c>
    </row>
    <row r="61" spans="1:8" ht="17.25" customHeight="1">
      <c r="A61" s="25"/>
      <c r="B61" s="31"/>
      <c r="C61" s="36"/>
      <c r="D61" s="28"/>
      <c r="E61" s="37"/>
      <c r="F61" s="38">
        <f>SUM(F60)</f>
        <v>3500</v>
      </c>
      <c r="G61" s="38">
        <f>SUM(G60)</f>
        <v>3500</v>
      </c>
      <c r="H61" s="39">
        <f>G61/F61</f>
        <v>1</v>
      </c>
    </row>
    <row r="62" spans="1:8" ht="20.25" customHeight="1">
      <c r="A62" s="54"/>
      <c r="B62" s="89">
        <v>75095</v>
      </c>
      <c r="C62" s="107"/>
      <c r="D62" s="28" t="s">
        <v>14</v>
      </c>
      <c r="E62" s="29"/>
      <c r="F62" s="30"/>
      <c r="G62" s="30"/>
      <c r="H62" s="49"/>
    </row>
    <row r="63" spans="1:8" ht="30.75" customHeight="1">
      <c r="A63" s="25"/>
      <c r="B63" s="31"/>
      <c r="C63" s="32" t="s">
        <v>30</v>
      </c>
      <c r="D63" s="33" t="s">
        <v>31</v>
      </c>
      <c r="E63" s="58" t="s">
        <v>75</v>
      </c>
      <c r="F63" s="30">
        <v>0</v>
      </c>
      <c r="G63" s="30">
        <v>5712.64</v>
      </c>
      <c r="H63" s="56"/>
    </row>
    <row r="64" spans="1:8" ht="20.25" customHeight="1">
      <c r="A64" s="25"/>
      <c r="B64" s="31"/>
      <c r="C64" s="36"/>
      <c r="D64" s="28"/>
      <c r="E64" s="37"/>
      <c r="F64" s="38">
        <f>SUM(F63)</f>
        <v>0</v>
      </c>
      <c r="G64" s="38">
        <f>SUM(G63)</f>
        <v>5712.64</v>
      </c>
      <c r="H64" s="39"/>
    </row>
    <row r="65" spans="1:8" ht="15.75" customHeight="1">
      <c r="A65" s="64"/>
      <c r="B65" s="78"/>
      <c r="C65" s="79"/>
      <c r="D65" s="111"/>
      <c r="E65" s="37"/>
      <c r="F65" s="42">
        <f>F64+F61+F58+F51</f>
        <v>75642</v>
      </c>
      <c r="G65" s="42">
        <f>G64+G61+G58+G51</f>
        <v>81995.26000000001</v>
      </c>
      <c r="H65" s="43">
        <f>G65/F65</f>
        <v>1.0839911689273156</v>
      </c>
    </row>
    <row r="66" spans="1:8" ht="45.75" customHeight="1">
      <c r="A66" s="69" t="s">
        <v>76</v>
      </c>
      <c r="B66" s="70"/>
      <c r="C66" s="71"/>
      <c r="D66" s="72" t="s">
        <v>77</v>
      </c>
      <c r="E66" s="21"/>
      <c r="F66" s="30"/>
      <c r="G66" s="30"/>
      <c r="H66" s="49"/>
    </row>
    <row r="67" spans="1:8" ht="30.75" customHeight="1">
      <c r="A67" s="73"/>
      <c r="B67" s="104" t="s">
        <v>78</v>
      </c>
      <c r="C67" s="27"/>
      <c r="D67" s="28" t="s">
        <v>79</v>
      </c>
      <c r="E67" s="29"/>
      <c r="F67" s="30"/>
      <c r="G67" s="30"/>
      <c r="H67" s="49"/>
    </row>
    <row r="68" spans="1:8" ht="51.75" customHeight="1">
      <c r="A68" s="76"/>
      <c r="B68" s="105"/>
      <c r="C68" s="32" t="s">
        <v>15</v>
      </c>
      <c r="D68" s="33" t="s">
        <v>16</v>
      </c>
      <c r="E68" s="34" t="s">
        <v>17</v>
      </c>
      <c r="F68" s="30">
        <v>3000</v>
      </c>
      <c r="G68" s="30">
        <v>2999.83</v>
      </c>
      <c r="H68" s="56">
        <f>G68/F68</f>
        <v>0.9999433333333333</v>
      </c>
    </row>
    <row r="69" spans="1:8" ht="19.5" customHeight="1">
      <c r="A69" s="76"/>
      <c r="B69" s="114"/>
      <c r="C69" s="66"/>
      <c r="D69" s="115"/>
      <c r="E69" s="116"/>
      <c r="F69" s="38">
        <f>SUM(F68)</f>
        <v>3000</v>
      </c>
      <c r="G69" s="38">
        <f>SUM(G68)</f>
        <v>2999.83</v>
      </c>
      <c r="H69" s="39">
        <f>G69/F69</f>
        <v>0.9999433333333333</v>
      </c>
    </row>
    <row r="70" spans="1:8" ht="21" customHeight="1">
      <c r="A70" s="76"/>
      <c r="B70" s="117">
        <v>75113</v>
      </c>
      <c r="C70" s="52"/>
      <c r="D70" s="53" t="s">
        <v>80</v>
      </c>
      <c r="E70" s="29"/>
      <c r="F70" s="30"/>
      <c r="G70" s="30"/>
      <c r="H70" s="49"/>
    </row>
    <row r="71" spans="1:8" ht="49.5" customHeight="1">
      <c r="A71" s="76"/>
      <c r="B71" s="105"/>
      <c r="C71" s="32" t="s">
        <v>15</v>
      </c>
      <c r="D71" s="33" t="s">
        <v>16</v>
      </c>
      <c r="E71" s="34" t="s">
        <v>17</v>
      </c>
      <c r="F71" s="30">
        <v>4892</v>
      </c>
      <c r="G71" s="30">
        <v>4780</v>
      </c>
      <c r="H71" s="35">
        <f>G71/F71</f>
        <v>0.9771054783319706</v>
      </c>
    </row>
    <row r="72" spans="1:8" ht="19.5" customHeight="1">
      <c r="A72" s="76"/>
      <c r="B72" s="105"/>
      <c r="C72" s="36"/>
      <c r="D72" s="28"/>
      <c r="E72" s="37"/>
      <c r="F72" s="38">
        <f>SUM(F71)</f>
        <v>4892</v>
      </c>
      <c r="G72" s="38">
        <f>SUM(G71)</f>
        <v>4780</v>
      </c>
      <c r="H72" s="39">
        <f>G72/F72</f>
        <v>0.9771054783319706</v>
      </c>
    </row>
    <row r="73" spans="1:8" ht="19.5" customHeight="1">
      <c r="A73" s="78"/>
      <c r="B73" s="114"/>
      <c r="C73" s="66"/>
      <c r="D73" s="67"/>
      <c r="E73" s="68"/>
      <c r="F73" s="42">
        <f>F72+F69</f>
        <v>7892</v>
      </c>
      <c r="G73" s="42">
        <f>G72+G69</f>
        <v>7779.83</v>
      </c>
      <c r="H73" s="43">
        <f>G73/F73</f>
        <v>0.9857868727825646</v>
      </c>
    </row>
    <row r="74" spans="1:8" ht="25.5" customHeight="1">
      <c r="A74" s="118" t="s">
        <v>81</v>
      </c>
      <c r="B74" s="81"/>
      <c r="C74" s="119"/>
      <c r="D74" s="120" t="s">
        <v>82</v>
      </c>
      <c r="E74" s="121"/>
      <c r="F74" s="30"/>
      <c r="G74" s="30"/>
      <c r="H74" s="122"/>
    </row>
    <row r="75" spans="1:8" ht="18" customHeight="1">
      <c r="A75" s="54"/>
      <c r="B75" s="57">
        <v>75405</v>
      </c>
      <c r="C75" s="27"/>
      <c r="D75" s="28" t="s">
        <v>83</v>
      </c>
      <c r="E75" s="29"/>
      <c r="F75" s="30"/>
      <c r="G75" s="30"/>
      <c r="H75" s="49"/>
    </row>
    <row r="76" spans="1:8" ht="45.75" customHeight="1">
      <c r="A76" s="54"/>
      <c r="B76" s="25"/>
      <c r="C76" s="32" t="s">
        <v>30</v>
      </c>
      <c r="D76" s="33" t="s">
        <v>31</v>
      </c>
      <c r="E76" s="58" t="s">
        <v>84</v>
      </c>
      <c r="F76" s="30">
        <v>0</v>
      </c>
      <c r="G76" s="30">
        <v>10000</v>
      </c>
      <c r="H76" s="56"/>
    </row>
    <row r="77" spans="1:8" ht="15.75" customHeight="1">
      <c r="A77" s="54"/>
      <c r="B77" s="25"/>
      <c r="C77" s="36"/>
      <c r="D77" s="28"/>
      <c r="E77" s="37"/>
      <c r="F77" s="38">
        <f>SUM(F76)</f>
        <v>0</v>
      </c>
      <c r="G77" s="38">
        <f>SUM(G76)</f>
        <v>10000</v>
      </c>
      <c r="H77" s="39"/>
    </row>
    <row r="78" spans="1:8" ht="19.5" customHeight="1">
      <c r="A78" s="64"/>
      <c r="B78" s="65"/>
      <c r="C78" s="66"/>
      <c r="D78" s="111"/>
      <c r="E78" s="37"/>
      <c r="F78" s="42">
        <f>F77</f>
        <v>0</v>
      </c>
      <c r="G78" s="42">
        <f>G77</f>
        <v>10000</v>
      </c>
      <c r="H78" s="43"/>
    </row>
    <row r="79" spans="1:8" ht="55.5" customHeight="1">
      <c r="A79" s="69" t="s">
        <v>85</v>
      </c>
      <c r="B79" s="45"/>
      <c r="C79" s="46"/>
      <c r="D79" s="123" t="s">
        <v>86</v>
      </c>
      <c r="E79" s="48"/>
      <c r="F79" s="30"/>
      <c r="G79" s="30"/>
      <c r="H79" s="49"/>
    </row>
    <row r="80" spans="1:8" ht="27.75" customHeight="1">
      <c r="A80" s="73"/>
      <c r="B80" s="124" t="s">
        <v>87</v>
      </c>
      <c r="C80" s="125"/>
      <c r="D80" s="53" t="s">
        <v>88</v>
      </c>
      <c r="E80" s="29"/>
      <c r="F80" s="30"/>
      <c r="G80" s="30"/>
      <c r="H80" s="49"/>
    </row>
    <row r="81" spans="1:8" ht="27" customHeight="1">
      <c r="A81" s="76"/>
      <c r="B81" s="126"/>
      <c r="C81" s="75" t="s">
        <v>89</v>
      </c>
      <c r="D81" s="127" t="s">
        <v>90</v>
      </c>
      <c r="E81" s="34" t="s">
        <v>17</v>
      </c>
      <c r="F81" s="30">
        <v>15000</v>
      </c>
      <c r="G81" s="30">
        <v>23532.26</v>
      </c>
      <c r="H81" s="56">
        <f>G81/F81</f>
        <v>1.5688173333333333</v>
      </c>
    </row>
    <row r="82" spans="1:8" ht="28.5" customHeight="1">
      <c r="A82" s="76"/>
      <c r="B82" s="100"/>
      <c r="C82" s="99" t="s">
        <v>91</v>
      </c>
      <c r="D82" s="128" t="s">
        <v>92</v>
      </c>
      <c r="E82" s="58" t="s">
        <v>29</v>
      </c>
      <c r="F82" s="30">
        <v>0</v>
      </c>
      <c r="G82" s="30">
        <v>24</v>
      </c>
      <c r="H82" s="49"/>
    </row>
    <row r="83" spans="1:8" ht="19.5" customHeight="1">
      <c r="A83" s="76"/>
      <c r="B83" s="103"/>
      <c r="C83" s="79"/>
      <c r="D83" s="111"/>
      <c r="E83" s="37"/>
      <c r="F83" s="38">
        <f>SUM(F81:F82)</f>
        <v>15000</v>
      </c>
      <c r="G83" s="38">
        <f>SUM(G81:G82)</f>
        <v>23556.26</v>
      </c>
      <c r="H83" s="39">
        <f>G83/F83</f>
        <v>1.5704173333333333</v>
      </c>
    </row>
    <row r="84" spans="1:8" ht="54" customHeight="1">
      <c r="A84" s="76"/>
      <c r="B84" s="129" t="s">
        <v>93</v>
      </c>
      <c r="C84" s="130"/>
      <c r="D84" s="131" t="s">
        <v>94</v>
      </c>
      <c r="E84" s="29"/>
      <c r="F84" s="30"/>
      <c r="G84" s="30"/>
      <c r="H84" s="49"/>
    </row>
    <row r="85" spans="1:8" ht="16.5" customHeight="1">
      <c r="A85" s="76"/>
      <c r="B85" s="126"/>
      <c r="C85" s="110" t="s">
        <v>95</v>
      </c>
      <c r="D85" s="132" t="s">
        <v>96</v>
      </c>
      <c r="E85" s="34" t="s">
        <v>17</v>
      </c>
      <c r="F85" s="30">
        <v>13826394</v>
      </c>
      <c r="G85" s="30">
        <v>17334474.15</v>
      </c>
      <c r="H85" s="56">
        <f>G85/F85</f>
        <v>1.2537234328777263</v>
      </c>
    </row>
    <row r="86" spans="1:8" ht="16.5" customHeight="1">
      <c r="A86" s="76"/>
      <c r="B86" s="100"/>
      <c r="C86" s="84" t="s">
        <v>97</v>
      </c>
      <c r="D86" s="133" t="s">
        <v>98</v>
      </c>
      <c r="E86" s="34" t="s">
        <v>17</v>
      </c>
      <c r="F86" s="30">
        <v>8547</v>
      </c>
      <c r="G86" s="30">
        <v>8555</v>
      </c>
      <c r="H86" s="56">
        <f>G86/F86</f>
        <v>1.0009360009360009</v>
      </c>
    </row>
    <row r="87" spans="1:8" ht="16.5" customHeight="1">
      <c r="A87" s="76"/>
      <c r="B87" s="100"/>
      <c r="C87" s="84" t="s">
        <v>99</v>
      </c>
      <c r="D87" s="133" t="s">
        <v>100</v>
      </c>
      <c r="E87" s="34" t="s">
        <v>17</v>
      </c>
      <c r="F87" s="30">
        <v>3990</v>
      </c>
      <c r="G87" s="30">
        <v>4764</v>
      </c>
      <c r="H87" s="56">
        <f>G87/F87</f>
        <v>1.193984962406015</v>
      </c>
    </row>
    <row r="88" spans="1:8" ht="16.5" customHeight="1">
      <c r="A88" s="76"/>
      <c r="B88" s="100"/>
      <c r="C88" s="75" t="s">
        <v>101</v>
      </c>
      <c r="D88" s="134" t="s">
        <v>102</v>
      </c>
      <c r="E88" s="34" t="s">
        <v>17</v>
      </c>
      <c r="F88" s="30">
        <v>60000</v>
      </c>
      <c r="G88" s="30">
        <v>57713</v>
      </c>
      <c r="H88" s="56">
        <f>G88/F88</f>
        <v>0.9618833333333333</v>
      </c>
    </row>
    <row r="89" spans="1:8" s="59" customFormat="1" ht="24.75" customHeight="1">
      <c r="A89" s="76"/>
      <c r="B89" s="100"/>
      <c r="C89" s="109" t="s">
        <v>103</v>
      </c>
      <c r="D89" s="133" t="s">
        <v>104</v>
      </c>
      <c r="E89" s="58" t="s">
        <v>29</v>
      </c>
      <c r="F89" s="30">
        <v>0</v>
      </c>
      <c r="G89" s="30">
        <v>139</v>
      </c>
      <c r="H89" s="35"/>
    </row>
    <row r="90" spans="1:8" ht="35.25" customHeight="1">
      <c r="A90" s="76"/>
      <c r="B90" s="100"/>
      <c r="C90" s="84" t="s">
        <v>48</v>
      </c>
      <c r="D90" s="83" t="s">
        <v>49</v>
      </c>
      <c r="E90" s="58" t="s">
        <v>105</v>
      </c>
      <c r="F90" s="30">
        <v>0</v>
      </c>
      <c r="G90" s="30">
        <v>79.2</v>
      </c>
      <c r="H90" s="56"/>
    </row>
    <row r="91" spans="1:8" ht="28.5" customHeight="1">
      <c r="A91" s="76"/>
      <c r="B91" s="100"/>
      <c r="C91" s="84" t="s">
        <v>91</v>
      </c>
      <c r="D91" s="133" t="s">
        <v>92</v>
      </c>
      <c r="E91" s="58" t="s">
        <v>17</v>
      </c>
      <c r="F91" s="30">
        <v>373099</v>
      </c>
      <c r="G91" s="30">
        <v>4488039.4</v>
      </c>
      <c r="H91" s="56">
        <f>G91/F91</f>
        <v>12.029084505721002</v>
      </c>
    </row>
    <row r="92" spans="1:8" ht="19.5" customHeight="1">
      <c r="A92" s="76"/>
      <c r="B92" s="103"/>
      <c r="C92" s="79"/>
      <c r="D92" s="135"/>
      <c r="E92" s="37"/>
      <c r="F92" s="38">
        <f>SUM(F85:F91)</f>
        <v>14272030</v>
      </c>
      <c r="G92" s="38">
        <f>SUM(G85:G91)</f>
        <v>21893763.75</v>
      </c>
      <c r="H92" s="39">
        <f>G92/F92</f>
        <v>1.5340329126270054</v>
      </c>
    </row>
    <row r="93" spans="1:8" ht="55.5" customHeight="1">
      <c r="A93" s="76"/>
      <c r="B93" s="136" t="s">
        <v>106</v>
      </c>
      <c r="C93" s="52"/>
      <c r="D93" s="135" t="s">
        <v>107</v>
      </c>
      <c r="E93" s="29"/>
      <c r="F93" s="30"/>
      <c r="G93" s="30"/>
      <c r="H93" s="49"/>
    </row>
    <row r="94" spans="1:8" ht="16.5" customHeight="1">
      <c r="A94" s="54"/>
      <c r="B94" s="73"/>
      <c r="C94" s="84" t="s">
        <v>95</v>
      </c>
      <c r="D94" s="133" t="s">
        <v>96</v>
      </c>
      <c r="E94" s="34" t="s">
        <v>17</v>
      </c>
      <c r="F94" s="30">
        <v>575219</v>
      </c>
      <c r="G94" s="30">
        <v>592075.86</v>
      </c>
      <c r="H94" s="56">
        <f>G94/F94</f>
        <v>1.0293051168337624</v>
      </c>
    </row>
    <row r="95" spans="1:8" ht="16.5" customHeight="1">
      <c r="A95" s="54"/>
      <c r="B95" s="76"/>
      <c r="C95" s="84" t="s">
        <v>97</v>
      </c>
      <c r="D95" s="133" t="s">
        <v>98</v>
      </c>
      <c r="E95" s="34" t="s">
        <v>17</v>
      </c>
      <c r="F95" s="30">
        <v>111859</v>
      </c>
      <c r="G95" s="30">
        <v>106946.48</v>
      </c>
      <c r="H95" s="56">
        <f>G95/F95</f>
        <v>0.9560829258262634</v>
      </c>
    </row>
    <row r="96" spans="1:8" ht="16.5" customHeight="1">
      <c r="A96" s="54"/>
      <c r="B96" s="76"/>
      <c r="C96" s="84" t="s">
        <v>99</v>
      </c>
      <c r="D96" s="133" t="s">
        <v>100</v>
      </c>
      <c r="E96" s="34" t="s">
        <v>17</v>
      </c>
      <c r="F96" s="30">
        <v>133</v>
      </c>
      <c r="G96" s="30">
        <v>125.43</v>
      </c>
      <c r="H96" s="56">
        <f>G96/F96</f>
        <v>0.9430827067669173</v>
      </c>
    </row>
    <row r="97" spans="1:8" ht="16.5" customHeight="1">
      <c r="A97" s="54"/>
      <c r="B97" s="76"/>
      <c r="C97" s="84" t="s">
        <v>101</v>
      </c>
      <c r="D97" s="133" t="s">
        <v>102</v>
      </c>
      <c r="E97" s="34" t="s">
        <v>17</v>
      </c>
      <c r="F97" s="30">
        <v>23000</v>
      </c>
      <c r="G97" s="30">
        <v>41228.52</v>
      </c>
      <c r="H97" s="56">
        <f>G97/F97</f>
        <v>1.7925443478260867</v>
      </c>
    </row>
    <row r="98" spans="1:8" ht="25.5" customHeight="1">
      <c r="A98" s="64"/>
      <c r="B98" s="78"/>
      <c r="C98" s="137" t="s">
        <v>108</v>
      </c>
      <c r="D98" s="134" t="s">
        <v>109</v>
      </c>
      <c r="E98" s="138" t="s">
        <v>29</v>
      </c>
      <c r="F98" s="30">
        <v>0</v>
      </c>
      <c r="G98" s="30">
        <v>28553</v>
      </c>
      <c r="H98" s="56"/>
    </row>
    <row r="99" spans="1:8" s="59" customFormat="1" ht="27" customHeight="1">
      <c r="A99" s="73"/>
      <c r="B99" s="126"/>
      <c r="C99" s="110" t="s">
        <v>110</v>
      </c>
      <c r="D99" s="132" t="s">
        <v>111</v>
      </c>
      <c r="E99" s="139" t="s">
        <v>29</v>
      </c>
      <c r="F99" s="30">
        <v>0</v>
      </c>
      <c r="G99" s="30">
        <v>80</v>
      </c>
      <c r="H99" s="35"/>
    </row>
    <row r="100" spans="1:8" ht="24" customHeight="1">
      <c r="A100" s="76"/>
      <c r="B100" s="100"/>
      <c r="C100" s="84" t="s">
        <v>112</v>
      </c>
      <c r="D100" s="133" t="s">
        <v>113</v>
      </c>
      <c r="E100" s="34" t="s">
        <v>17</v>
      </c>
      <c r="F100" s="30">
        <v>1300</v>
      </c>
      <c r="G100" s="30">
        <v>1290</v>
      </c>
      <c r="H100" s="56">
        <f>G100/F100</f>
        <v>0.9923076923076923</v>
      </c>
    </row>
    <row r="101" spans="1:8" ht="22.5" customHeight="1">
      <c r="A101" s="76"/>
      <c r="B101" s="100"/>
      <c r="C101" s="84" t="s">
        <v>103</v>
      </c>
      <c r="D101" s="133" t="s">
        <v>104</v>
      </c>
      <c r="E101" s="34" t="s">
        <v>17</v>
      </c>
      <c r="F101" s="30">
        <v>90000</v>
      </c>
      <c r="G101" s="30">
        <v>132221.5</v>
      </c>
      <c r="H101" s="56">
        <f>G101/F101</f>
        <v>1.4691277777777778</v>
      </c>
    </row>
    <row r="102" spans="1:8" ht="37.5" customHeight="1">
      <c r="A102" s="76"/>
      <c r="B102" s="100"/>
      <c r="C102" s="75" t="s">
        <v>48</v>
      </c>
      <c r="D102" s="83" t="s">
        <v>49</v>
      </c>
      <c r="E102" s="58" t="s">
        <v>105</v>
      </c>
      <c r="F102" s="30">
        <v>0</v>
      </c>
      <c r="G102" s="30">
        <v>4608</v>
      </c>
      <c r="H102" s="56"/>
    </row>
    <row r="103" spans="1:8" ht="27.75" customHeight="1">
      <c r="A103" s="76"/>
      <c r="B103" s="100"/>
      <c r="C103" s="110" t="s">
        <v>91</v>
      </c>
      <c r="D103" s="132" t="s">
        <v>92</v>
      </c>
      <c r="E103" s="34" t="s">
        <v>17</v>
      </c>
      <c r="F103" s="30">
        <v>5000</v>
      </c>
      <c r="G103" s="30">
        <v>10262.7</v>
      </c>
      <c r="H103" s="56">
        <f>G103/F103</f>
        <v>2.05254</v>
      </c>
    </row>
    <row r="104" spans="1:8" ht="19.5" customHeight="1">
      <c r="A104" s="76"/>
      <c r="B104" s="103"/>
      <c r="C104" s="79"/>
      <c r="D104" s="140"/>
      <c r="E104" s="37"/>
      <c r="F104" s="38">
        <f>SUM(F94:F103)</f>
        <v>806511</v>
      </c>
      <c r="G104" s="38">
        <f>SUM(G94:G103)</f>
        <v>917391.49</v>
      </c>
      <c r="H104" s="39">
        <f>G104/F104</f>
        <v>1.1374816834488308</v>
      </c>
    </row>
    <row r="105" spans="1:8" ht="44.25" customHeight="1">
      <c r="A105" s="76"/>
      <c r="B105" s="141" t="s">
        <v>114</v>
      </c>
      <c r="C105" s="52"/>
      <c r="D105" s="142" t="s">
        <v>115</v>
      </c>
      <c r="E105" s="29"/>
      <c r="F105" s="30"/>
      <c r="G105" s="30"/>
      <c r="H105" s="49"/>
    </row>
    <row r="106" spans="1:8" ht="16.5" customHeight="1">
      <c r="A106" s="76"/>
      <c r="B106" s="126"/>
      <c r="C106" s="75" t="s">
        <v>116</v>
      </c>
      <c r="D106" s="134" t="s">
        <v>117</v>
      </c>
      <c r="E106" s="34" t="s">
        <v>17</v>
      </c>
      <c r="F106" s="30">
        <v>15000</v>
      </c>
      <c r="G106" s="30">
        <v>13116</v>
      </c>
      <c r="H106" s="56">
        <f>G106/F106</f>
        <v>0.8744</v>
      </c>
    </row>
    <row r="107" spans="1:8" ht="30" customHeight="1">
      <c r="A107" s="76"/>
      <c r="B107" s="100"/>
      <c r="C107" s="110" t="s">
        <v>118</v>
      </c>
      <c r="D107" s="132" t="s">
        <v>119</v>
      </c>
      <c r="E107" s="34" t="s">
        <v>17</v>
      </c>
      <c r="F107" s="30">
        <v>108248</v>
      </c>
      <c r="G107" s="30">
        <v>108921.74</v>
      </c>
      <c r="H107" s="56">
        <f>G107/F107</f>
        <v>1.0062240410908285</v>
      </c>
    </row>
    <row r="108" spans="1:8" ht="45" customHeight="1">
      <c r="A108" s="76"/>
      <c r="B108" s="100"/>
      <c r="C108" s="75" t="s">
        <v>120</v>
      </c>
      <c r="D108" s="134" t="s">
        <v>121</v>
      </c>
      <c r="E108" s="34" t="s">
        <v>17</v>
      </c>
      <c r="F108" s="30">
        <v>900</v>
      </c>
      <c r="G108" s="30">
        <v>843.09</v>
      </c>
      <c r="H108" s="56">
        <f>G108/F108</f>
        <v>0.9367666666666667</v>
      </c>
    </row>
    <row r="109" spans="1:8" ht="33.75" customHeight="1">
      <c r="A109" s="76"/>
      <c r="B109" s="100"/>
      <c r="C109" s="110" t="s">
        <v>122</v>
      </c>
      <c r="D109" s="132" t="s">
        <v>123</v>
      </c>
      <c r="E109" s="34" t="s">
        <v>17</v>
      </c>
      <c r="F109" s="30">
        <v>784000</v>
      </c>
      <c r="G109" s="30">
        <v>784185.7</v>
      </c>
      <c r="H109" s="56">
        <f>G109/F109</f>
        <v>1.0002368622448978</v>
      </c>
    </row>
    <row r="110" spans="1:8" ht="30" customHeight="1">
      <c r="A110" s="76"/>
      <c r="B110" s="100"/>
      <c r="C110" s="75" t="s">
        <v>48</v>
      </c>
      <c r="D110" s="83" t="s">
        <v>49</v>
      </c>
      <c r="E110" s="58" t="s">
        <v>29</v>
      </c>
      <c r="F110" s="30">
        <v>0</v>
      </c>
      <c r="G110" s="30">
        <v>35.2</v>
      </c>
      <c r="H110" s="56"/>
    </row>
    <row r="111" spans="1:8" ht="30" customHeight="1">
      <c r="A111" s="76"/>
      <c r="B111" s="100"/>
      <c r="C111" s="75" t="s">
        <v>27</v>
      </c>
      <c r="D111" s="133" t="s">
        <v>28</v>
      </c>
      <c r="E111" s="58" t="s">
        <v>29</v>
      </c>
      <c r="F111" s="30">
        <v>0</v>
      </c>
      <c r="G111" s="30">
        <v>3.18</v>
      </c>
      <c r="H111" s="56"/>
    </row>
    <row r="112" spans="1:8" ht="19.5" customHeight="1">
      <c r="A112" s="76"/>
      <c r="B112" s="103"/>
      <c r="C112" s="143"/>
      <c r="D112" s="144"/>
      <c r="E112" s="145"/>
      <c r="F112" s="38">
        <f>SUM(F106:F111)</f>
        <v>908148</v>
      </c>
      <c r="G112" s="38">
        <f>SUM(G106:G111)</f>
        <v>907104.9099999999</v>
      </c>
      <c r="H112" s="146">
        <f>G112/F112</f>
        <v>0.9988514096821222</v>
      </c>
    </row>
    <row r="113" spans="1:8" ht="36.75" customHeight="1">
      <c r="A113" s="76"/>
      <c r="B113" s="136" t="s">
        <v>124</v>
      </c>
      <c r="C113" s="147"/>
      <c r="D113" s="148" t="s">
        <v>125</v>
      </c>
      <c r="E113" s="29"/>
      <c r="F113" s="30"/>
      <c r="G113" s="30"/>
      <c r="H113" s="49"/>
    </row>
    <row r="114" spans="1:8" ht="24" customHeight="1">
      <c r="A114" s="76"/>
      <c r="B114" s="126"/>
      <c r="C114" s="110" t="s">
        <v>126</v>
      </c>
      <c r="D114" s="132" t="s">
        <v>127</v>
      </c>
      <c r="E114" s="34" t="s">
        <v>17</v>
      </c>
      <c r="F114" s="30">
        <v>3538258</v>
      </c>
      <c r="G114" s="30">
        <v>3216279</v>
      </c>
      <c r="H114" s="56">
        <f>G114/F114</f>
        <v>0.9090007003446329</v>
      </c>
    </row>
    <row r="115" spans="1:8" ht="24" customHeight="1">
      <c r="A115" s="76"/>
      <c r="B115" s="100"/>
      <c r="C115" s="75" t="s">
        <v>128</v>
      </c>
      <c r="D115" s="134" t="s">
        <v>129</v>
      </c>
      <c r="E115" s="34" t="s">
        <v>17</v>
      </c>
      <c r="F115" s="30">
        <v>1191000</v>
      </c>
      <c r="G115" s="30">
        <v>1456139.34</v>
      </c>
      <c r="H115" s="56">
        <f>G115/F115</f>
        <v>1.2226190931989924</v>
      </c>
    </row>
    <row r="116" spans="1:8" ht="19.5" customHeight="1">
      <c r="A116" s="76"/>
      <c r="B116" s="100"/>
      <c r="C116" s="77"/>
      <c r="D116" s="142"/>
      <c r="E116" s="37"/>
      <c r="F116" s="38">
        <f>SUM(F114:F115)</f>
        <v>4729258</v>
      </c>
      <c r="G116" s="38">
        <f>SUM(G114:G115)</f>
        <v>4672418.34</v>
      </c>
      <c r="H116" s="39">
        <f>G116/F116</f>
        <v>0.9879812731722397</v>
      </c>
    </row>
    <row r="117" spans="1:8" ht="19.5" customHeight="1">
      <c r="A117" s="78"/>
      <c r="B117" s="103"/>
      <c r="C117" s="79"/>
      <c r="D117" s="149"/>
      <c r="E117" s="68"/>
      <c r="F117" s="42">
        <f>F116+F112+F104+F92+F83</f>
        <v>20730947</v>
      </c>
      <c r="G117" s="42">
        <f>G116+G112+G104+G92+G83</f>
        <v>28414234.750000004</v>
      </c>
      <c r="H117" s="43">
        <f>G117/F117</f>
        <v>1.3706192365452483</v>
      </c>
    </row>
    <row r="118" spans="1:8" ht="22.5" customHeight="1">
      <c r="A118" s="87" t="s">
        <v>130</v>
      </c>
      <c r="B118" s="150"/>
      <c r="C118" s="151"/>
      <c r="D118" s="152" t="s">
        <v>131</v>
      </c>
      <c r="E118" s="21"/>
      <c r="F118" s="30"/>
      <c r="G118" s="30"/>
      <c r="H118" s="49"/>
    </row>
    <row r="119" spans="1:8" ht="31.5" customHeight="1">
      <c r="A119" s="54"/>
      <c r="B119" s="153" t="s">
        <v>132</v>
      </c>
      <c r="C119" s="154"/>
      <c r="D119" s="155" t="s">
        <v>133</v>
      </c>
      <c r="E119" s="156"/>
      <c r="F119" s="30"/>
      <c r="G119" s="30"/>
      <c r="H119" s="49"/>
    </row>
    <row r="120" spans="1:8" ht="24.75" customHeight="1">
      <c r="A120" s="54"/>
      <c r="B120" s="25"/>
      <c r="C120" s="32" t="s">
        <v>134</v>
      </c>
      <c r="D120" s="133" t="s">
        <v>135</v>
      </c>
      <c r="E120" s="34" t="s">
        <v>17</v>
      </c>
      <c r="F120" s="30">
        <v>3571314</v>
      </c>
      <c r="G120" s="30">
        <v>3571314</v>
      </c>
      <c r="H120" s="56">
        <f>G120/F120</f>
        <v>1</v>
      </c>
    </row>
    <row r="121" spans="1:8" ht="19.5" customHeight="1">
      <c r="A121" s="54"/>
      <c r="B121" s="25"/>
      <c r="C121" s="36"/>
      <c r="D121" s="157"/>
      <c r="E121" s="116"/>
      <c r="F121" s="38">
        <f>SUM(F120)</f>
        <v>3571314</v>
      </c>
      <c r="G121" s="38">
        <f>SUM(G120)</f>
        <v>3571314</v>
      </c>
      <c r="H121" s="39">
        <f>G121/F121</f>
        <v>1</v>
      </c>
    </row>
    <row r="122" spans="1:8" ht="23.25" customHeight="1">
      <c r="A122" s="54"/>
      <c r="B122" s="57" t="s">
        <v>136</v>
      </c>
      <c r="C122" s="27"/>
      <c r="D122" s="135" t="s">
        <v>137</v>
      </c>
      <c r="E122" s="29"/>
      <c r="F122" s="30"/>
      <c r="G122" s="30"/>
      <c r="H122" s="49"/>
    </row>
    <row r="123" spans="1:8" ht="24" customHeight="1">
      <c r="A123" s="54"/>
      <c r="B123" s="25"/>
      <c r="C123" s="32" t="s">
        <v>27</v>
      </c>
      <c r="D123" s="133" t="s">
        <v>28</v>
      </c>
      <c r="E123" s="34" t="s">
        <v>138</v>
      </c>
      <c r="F123" s="30">
        <v>341058.76</v>
      </c>
      <c r="G123" s="30">
        <v>787717.11</v>
      </c>
      <c r="H123" s="56">
        <f>G123/F123</f>
        <v>2.309622863813848</v>
      </c>
    </row>
    <row r="124" spans="1:8" ht="19.5" customHeight="1">
      <c r="A124" s="54"/>
      <c r="B124" s="25"/>
      <c r="C124" s="36"/>
      <c r="D124" s="135"/>
      <c r="E124" s="37"/>
      <c r="F124" s="38">
        <f>SUM(F123)</f>
        <v>341058.76</v>
      </c>
      <c r="G124" s="38">
        <f>SUM(G123)</f>
        <v>787717.11</v>
      </c>
      <c r="H124" s="39">
        <f>G124/F124</f>
        <v>2.309622863813848</v>
      </c>
    </row>
    <row r="125" spans="1:8" ht="19.5" customHeight="1">
      <c r="A125" s="64"/>
      <c r="B125" s="65"/>
      <c r="C125" s="66"/>
      <c r="D125" s="149"/>
      <c r="E125" s="68"/>
      <c r="F125" s="42">
        <f>F124+F121</f>
        <v>3912372.76</v>
      </c>
      <c r="G125" s="42">
        <f>G124+G121</f>
        <v>4359031.11</v>
      </c>
      <c r="H125" s="43">
        <f>G125/F125</f>
        <v>1.1141655914197708</v>
      </c>
    </row>
    <row r="126" spans="1:8" ht="21" customHeight="1">
      <c r="A126" s="69" t="s">
        <v>139</v>
      </c>
      <c r="B126" s="45"/>
      <c r="C126" s="46"/>
      <c r="D126" s="158" t="s">
        <v>140</v>
      </c>
      <c r="E126" s="21"/>
      <c r="F126" s="30"/>
      <c r="G126" s="30"/>
      <c r="H126" s="49"/>
    </row>
    <row r="127" spans="1:8" ht="21" customHeight="1">
      <c r="A127" s="73"/>
      <c r="B127" s="141" t="s">
        <v>141</v>
      </c>
      <c r="C127" s="52"/>
      <c r="D127" s="135" t="s">
        <v>142</v>
      </c>
      <c r="E127" s="29"/>
      <c r="F127" s="30"/>
      <c r="G127" s="30"/>
      <c r="H127" s="49"/>
    </row>
    <row r="128" spans="1:8" ht="30.75" customHeight="1">
      <c r="A128" s="76"/>
      <c r="B128" s="126"/>
      <c r="C128" s="75" t="s">
        <v>48</v>
      </c>
      <c r="D128" s="134" t="s">
        <v>49</v>
      </c>
      <c r="E128" s="34" t="s">
        <v>17</v>
      </c>
      <c r="F128" s="30">
        <v>200</v>
      </c>
      <c r="G128" s="30">
        <v>180</v>
      </c>
      <c r="H128" s="56">
        <f>G128/F128</f>
        <v>0.9</v>
      </c>
    </row>
    <row r="129" spans="1:8" ht="70.5" customHeight="1">
      <c r="A129" s="76"/>
      <c r="B129" s="100"/>
      <c r="C129" s="110" t="s">
        <v>51</v>
      </c>
      <c r="D129" s="132" t="s">
        <v>52</v>
      </c>
      <c r="E129" s="34" t="s">
        <v>17</v>
      </c>
      <c r="F129" s="30">
        <v>3300</v>
      </c>
      <c r="G129" s="30">
        <v>4527.5</v>
      </c>
      <c r="H129" s="56">
        <f>G129/F129</f>
        <v>1.371969696969697</v>
      </c>
    </row>
    <row r="130" spans="1:8" ht="25.5" customHeight="1">
      <c r="A130" s="76"/>
      <c r="B130" s="100"/>
      <c r="C130" s="110" t="s">
        <v>30</v>
      </c>
      <c r="D130" s="132" t="s">
        <v>31</v>
      </c>
      <c r="E130" s="58" t="s">
        <v>29</v>
      </c>
      <c r="F130" s="30">
        <v>860</v>
      </c>
      <c r="G130" s="30">
        <v>862.5</v>
      </c>
      <c r="H130" s="56">
        <f>G130/F130</f>
        <v>1.002906976744186</v>
      </c>
    </row>
    <row r="131" spans="1:8" s="59" customFormat="1" ht="45.75" customHeight="1">
      <c r="A131" s="76"/>
      <c r="B131" s="100"/>
      <c r="C131" s="159" t="s">
        <v>143</v>
      </c>
      <c r="D131" s="133" t="s">
        <v>144</v>
      </c>
      <c r="E131" s="58" t="s">
        <v>29</v>
      </c>
      <c r="F131" s="30">
        <v>11927</v>
      </c>
      <c r="G131" s="30">
        <v>11927</v>
      </c>
      <c r="H131" s="56">
        <f>G131/F131</f>
        <v>1</v>
      </c>
    </row>
    <row r="132" spans="1:8" ht="18" customHeight="1">
      <c r="A132" s="76"/>
      <c r="B132" s="103"/>
      <c r="C132" s="143"/>
      <c r="D132" s="135"/>
      <c r="E132" s="37"/>
      <c r="F132" s="38">
        <f>SUM(F128:F131)</f>
        <v>16287</v>
      </c>
      <c r="G132" s="38">
        <f>SUM(G128:G131)</f>
        <v>17497</v>
      </c>
      <c r="H132" s="39">
        <f>G132/F132</f>
        <v>1.0742923804261066</v>
      </c>
    </row>
    <row r="133" spans="1:8" ht="21.75" customHeight="1">
      <c r="A133" s="76"/>
      <c r="B133" s="160">
        <v>80104</v>
      </c>
      <c r="C133" s="161"/>
      <c r="D133" s="28" t="s">
        <v>145</v>
      </c>
      <c r="E133" s="29"/>
      <c r="F133" s="30"/>
      <c r="G133" s="30"/>
      <c r="H133" s="49"/>
    </row>
    <row r="134" spans="1:8" ht="27.75" customHeight="1">
      <c r="A134" s="76"/>
      <c r="B134" s="105"/>
      <c r="C134" s="162" t="s">
        <v>48</v>
      </c>
      <c r="D134" s="33" t="s">
        <v>49</v>
      </c>
      <c r="E134" s="34" t="s">
        <v>17</v>
      </c>
      <c r="F134" s="30">
        <v>64400</v>
      </c>
      <c r="G134" s="30">
        <v>65166.69</v>
      </c>
      <c r="H134" s="56">
        <f>G134/F134</f>
        <v>1.0119051242236026</v>
      </c>
    </row>
    <row r="135" spans="1:8" s="59" customFormat="1" ht="50.25" customHeight="1">
      <c r="A135" s="76"/>
      <c r="B135" s="105"/>
      <c r="C135" s="32" t="s">
        <v>30</v>
      </c>
      <c r="D135" s="33" t="s">
        <v>31</v>
      </c>
      <c r="E135" s="58" t="s">
        <v>146</v>
      </c>
      <c r="F135" s="30">
        <v>0</v>
      </c>
      <c r="G135" s="30">
        <v>12321.36</v>
      </c>
      <c r="H135" s="35"/>
    </row>
    <row r="136" spans="1:8" ht="22.5" customHeight="1">
      <c r="A136" s="78"/>
      <c r="B136" s="114"/>
      <c r="C136" s="163"/>
      <c r="D136" s="111"/>
      <c r="E136" s="37"/>
      <c r="F136" s="38">
        <f>SUM(F134:F135)</f>
        <v>64400</v>
      </c>
      <c r="G136" s="38">
        <f>SUM(G134:G135)</f>
        <v>77488.05</v>
      </c>
      <c r="H136" s="39">
        <f>G136/F136</f>
        <v>1.2032305900621119</v>
      </c>
    </row>
    <row r="137" spans="1:8" ht="26.25" customHeight="1">
      <c r="A137" s="73"/>
      <c r="B137" s="141" t="s">
        <v>147</v>
      </c>
      <c r="C137" s="52"/>
      <c r="D137" s="142" t="s">
        <v>148</v>
      </c>
      <c r="E137" s="29"/>
      <c r="F137" s="30"/>
      <c r="G137" s="30"/>
      <c r="H137" s="49"/>
    </row>
    <row r="138" spans="1:8" s="59" customFormat="1" ht="32.25" customHeight="1">
      <c r="A138" s="76"/>
      <c r="B138" s="126"/>
      <c r="C138" s="84" t="s">
        <v>68</v>
      </c>
      <c r="D138" s="33" t="s">
        <v>69</v>
      </c>
      <c r="E138" s="58" t="s">
        <v>29</v>
      </c>
      <c r="F138" s="30">
        <v>0</v>
      </c>
      <c r="G138" s="30">
        <v>200</v>
      </c>
      <c r="H138" s="108"/>
    </row>
    <row r="139" spans="1:8" ht="20.25" customHeight="1">
      <c r="A139" s="76"/>
      <c r="B139" s="100"/>
      <c r="C139" s="84" t="s">
        <v>48</v>
      </c>
      <c r="D139" s="133" t="s">
        <v>49</v>
      </c>
      <c r="E139" s="34" t="s">
        <v>17</v>
      </c>
      <c r="F139" s="30">
        <v>150</v>
      </c>
      <c r="G139" s="30">
        <v>205.8</v>
      </c>
      <c r="H139" s="56">
        <f>G139/F139</f>
        <v>1.372</v>
      </c>
    </row>
    <row r="140" spans="1:8" ht="69" customHeight="1">
      <c r="A140" s="76"/>
      <c r="B140" s="100"/>
      <c r="C140" s="84" t="s">
        <v>51</v>
      </c>
      <c r="D140" s="133" t="s">
        <v>52</v>
      </c>
      <c r="E140" s="34" t="s">
        <v>17</v>
      </c>
      <c r="F140" s="30">
        <v>2500</v>
      </c>
      <c r="G140" s="30">
        <v>2994.99</v>
      </c>
      <c r="H140" s="56">
        <f>G140/F140</f>
        <v>1.1979959999999998</v>
      </c>
    </row>
    <row r="141" spans="1:8" ht="24.75" customHeight="1">
      <c r="A141" s="76"/>
      <c r="B141" s="100"/>
      <c r="C141" s="84" t="s">
        <v>27</v>
      </c>
      <c r="D141" s="133" t="s">
        <v>28</v>
      </c>
      <c r="E141" s="58" t="s">
        <v>29</v>
      </c>
      <c r="F141" s="30">
        <v>0</v>
      </c>
      <c r="G141" s="30">
        <v>101.81</v>
      </c>
      <c r="H141" s="56"/>
    </row>
    <row r="142" spans="1:8" ht="29.25" customHeight="1">
      <c r="A142" s="76"/>
      <c r="B142" s="100"/>
      <c r="C142" s="75" t="s">
        <v>30</v>
      </c>
      <c r="D142" s="134" t="s">
        <v>31</v>
      </c>
      <c r="E142" s="58" t="s">
        <v>29</v>
      </c>
      <c r="F142" s="30">
        <v>600</v>
      </c>
      <c r="G142" s="30">
        <v>607.74</v>
      </c>
      <c r="H142" s="56">
        <f>G142/F142</f>
        <v>1.0129</v>
      </c>
    </row>
    <row r="143" spans="1:8" ht="19.5" customHeight="1">
      <c r="A143" s="76"/>
      <c r="B143" s="103"/>
      <c r="C143" s="77"/>
      <c r="D143" s="142"/>
      <c r="E143" s="37"/>
      <c r="F143" s="38">
        <f>SUM(F138:F142)</f>
        <v>3250</v>
      </c>
      <c r="G143" s="38">
        <f>SUM(G138:G142)</f>
        <v>4110.34</v>
      </c>
      <c r="H143" s="39">
        <f>G143/F143</f>
        <v>1.26472</v>
      </c>
    </row>
    <row r="144" spans="1:8" ht="19.5" customHeight="1">
      <c r="A144" s="76"/>
      <c r="B144" s="136" t="s">
        <v>149</v>
      </c>
      <c r="C144" s="27"/>
      <c r="D144" s="135" t="s">
        <v>150</v>
      </c>
      <c r="E144" s="29"/>
      <c r="F144" s="30"/>
      <c r="G144" s="30"/>
      <c r="H144" s="49"/>
    </row>
    <row r="145" spans="1:8" ht="16.5" customHeight="1">
      <c r="A145" s="76"/>
      <c r="B145" s="126"/>
      <c r="C145" s="84" t="s">
        <v>22</v>
      </c>
      <c r="D145" s="133" t="s">
        <v>23</v>
      </c>
      <c r="E145" s="34" t="s">
        <v>17</v>
      </c>
      <c r="F145" s="30">
        <v>258800</v>
      </c>
      <c r="G145" s="30">
        <v>252821.68</v>
      </c>
      <c r="H145" s="56">
        <f>G145/F145</f>
        <v>0.9768998454404946</v>
      </c>
    </row>
    <row r="146" spans="1:8" ht="26.25" customHeight="1">
      <c r="A146" s="76"/>
      <c r="B146" s="100"/>
      <c r="C146" s="75" t="s">
        <v>27</v>
      </c>
      <c r="D146" s="134" t="s">
        <v>28</v>
      </c>
      <c r="E146" s="34" t="s">
        <v>29</v>
      </c>
      <c r="F146" s="30">
        <v>0</v>
      </c>
      <c r="G146" s="30">
        <v>28.25</v>
      </c>
      <c r="H146" s="56"/>
    </row>
    <row r="147" spans="1:8" ht="19.5" customHeight="1">
      <c r="A147" s="76"/>
      <c r="B147" s="103"/>
      <c r="C147" s="79"/>
      <c r="D147" s="140"/>
      <c r="E147" s="37"/>
      <c r="F147" s="38">
        <f>SUM(F145:F146)</f>
        <v>258800</v>
      </c>
      <c r="G147" s="38">
        <f>SUM(G145:G146)</f>
        <v>252849.93</v>
      </c>
      <c r="H147" s="39">
        <f>G147/F147</f>
        <v>0.9770090030911901</v>
      </c>
    </row>
    <row r="148" spans="1:8" ht="21" customHeight="1">
      <c r="A148" s="76"/>
      <c r="B148" s="141" t="s">
        <v>151</v>
      </c>
      <c r="C148" s="52"/>
      <c r="D148" s="142" t="s">
        <v>14</v>
      </c>
      <c r="E148" s="29"/>
      <c r="F148" s="30"/>
      <c r="G148" s="30"/>
      <c r="H148" s="49"/>
    </row>
    <row r="149" spans="1:8" ht="40.5" customHeight="1">
      <c r="A149" s="76"/>
      <c r="B149" s="126"/>
      <c r="C149" s="84" t="s">
        <v>143</v>
      </c>
      <c r="D149" s="133" t="s">
        <v>144</v>
      </c>
      <c r="E149" s="34" t="s">
        <v>17</v>
      </c>
      <c r="F149" s="30">
        <v>132</v>
      </c>
      <c r="G149" s="30">
        <v>132</v>
      </c>
      <c r="H149" s="35">
        <f>G149/F149</f>
        <v>1</v>
      </c>
    </row>
    <row r="150" spans="1:8" ht="19.5" customHeight="1">
      <c r="A150" s="76"/>
      <c r="B150" s="100"/>
      <c r="C150" s="143"/>
      <c r="D150" s="135"/>
      <c r="E150" s="135"/>
      <c r="F150" s="38">
        <f>SUM(F149)</f>
        <v>132</v>
      </c>
      <c r="G150" s="38">
        <f>SUM(G149)</f>
        <v>132</v>
      </c>
      <c r="H150" s="39">
        <f>G150/F150</f>
        <v>1</v>
      </c>
    </row>
    <row r="151" spans="1:8" ht="19.5" customHeight="1">
      <c r="A151" s="78"/>
      <c r="B151" s="103"/>
      <c r="C151" s="79"/>
      <c r="D151" s="149"/>
      <c r="E151" s="68"/>
      <c r="F151" s="42">
        <f>F150+F147+F143+F136+F132</f>
        <v>342869</v>
      </c>
      <c r="G151" s="42">
        <f>G150+G147+G143+G136+G132</f>
        <v>352077.32</v>
      </c>
      <c r="H151" s="43">
        <f>G151/F151</f>
        <v>1.0268566712067875</v>
      </c>
    </row>
    <row r="152" spans="1:8" ht="21" customHeight="1">
      <c r="A152" s="164">
        <v>851</v>
      </c>
      <c r="B152" s="165"/>
      <c r="C152" s="166"/>
      <c r="D152" s="167" t="s">
        <v>152</v>
      </c>
      <c r="E152" s="21"/>
      <c r="F152" s="30"/>
      <c r="G152" s="30"/>
      <c r="H152" s="49"/>
    </row>
    <row r="153" spans="1:8" ht="25.5" customHeight="1">
      <c r="A153" s="112"/>
      <c r="B153" s="168">
        <v>85153</v>
      </c>
      <c r="C153" s="169"/>
      <c r="D153" s="28" t="s">
        <v>153</v>
      </c>
      <c r="E153" s="29"/>
      <c r="F153" s="30"/>
      <c r="G153" s="30"/>
      <c r="H153" s="49"/>
    </row>
    <row r="154" spans="1:8" ht="52.5" customHeight="1">
      <c r="A154" s="54"/>
      <c r="B154" s="112"/>
      <c r="C154" s="170" t="s">
        <v>154</v>
      </c>
      <c r="D154" s="171" t="s">
        <v>155</v>
      </c>
      <c r="E154" s="172" t="s">
        <v>17</v>
      </c>
      <c r="F154" s="30">
        <v>700</v>
      </c>
      <c r="G154" s="30">
        <v>700</v>
      </c>
      <c r="H154" s="56">
        <f>G154/F154</f>
        <v>1</v>
      </c>
    </row>
    <row r="155" spans="1:8" ht="18" customHeight="1">
      <c r="A155" s="64"/>
      <c r="B155" s="65"/>
      <c r="C155" s="66"/>
      <c r="D155" s="111"/>
      <c r="E155" s="173"/>
      <c r="F155" s="38">
        <f>SUM(F154)</f>
        <v>700</v>
      </c>
      <c r="G155" s="38">
        <f>SUM(G154)</f>
        <v>700</v>
      </c>
      <c r="H155" s="39">
        <f>G155/F155</f>
        <v>1</v>
      </c>
    </row>
    <row r="156" spans="1:8" ht="26.25" customHeight="1">
      <c r="A156" s="112"/>
      <c r="B156" s="168">
        <v>85154</v>
      </c>
      <c r="C156" s="169"/>
      <c r="D156" s="53" t="s">
        <v>156</v>
      </c>
      <c r="E156" s="29"/>
      <c r="F156" s="30"/>
      <c r="G156" s="30"/>
      <c r="H156" s="49"/>
    </row>
    <row r="157" spans="1:8" ht="57.75" customHeight="1">
      <c r="A157" s="54"/>
      <c r="B157" s="112"/>
      <c r="C157" s="170" t="s">
        <v>154</v>
      </c>
      <c r="D157" s="171" t="s">
        <v>155</v>
      </c>
      <c r="E157" s="172" t="s">
        <v>17</v>
      </c>
      <c r="F157" s="30">
        <v>3000</v>
      </c>
      <c r="G157" s="30">
        <v>3000</v>
      </c>
      <c r="H157" s="56">
        <f>G157/F157</f>
        <v>1</v>
      </c>
    </row>
    <row r="158" spans="1:8" ht="21.75" customHeight="1">
      <c r="A158" s="54"/>
      <c r="B158" s="65"/>
      <c r="C158" s="66"/>
      <c r="D158" s="28"/>
      <c r="E158" s="173"/>
      <c r="F158" s="38">
        <f>SUM(F157)</f>
        <v>3000</v>
      </c>
      <c r="G158" s="38">
        <f>SUM(G157)</f>
        <v>3000</v>
      </c>
      <c r="H158" s="39">
        <f>G158/F158</f>
        <v>1</v>
      </c>
    </row>
    <row r="159" spans="1:8" ht="24.75" customHeight="1">
      <c r="A159" s="54"/>
      <c r="B159" s="153">
        <v>85195</v>
      </c>
      <c r="C159" s="154"/>
      <c r="D159" s="155" t="s">
        <v>14</v>
      </c>
      <c r="E159" s="156"/>
      <c r="F159" s="30"/>
      <c r="G159" s="30"/>
      <c r="H159" s="122"/>
    </row>
    <row r="160" spans="1:8" ht="61.5" customHeight="1">
      <c r="A160" s="54"/>
      <c r="B160" s="25"/>
      <c r="C160" s="32" t="s">
        <v>30</v>
      </c>
      <c r="D160" s="133" t="s">
        <v>31</v>
      </c>
      <c r="E160" s="58" t="s">
        <v>157</v>
      </c>
      <c r="F160" s="30">
        <v>0</v>
      </c>
      <c r="G160" s="30">
        <v>908.4</v>
      </c>
      <c r="H160" s="56"/>
    </row>
    <row r="161" spans="1:8" s="59" customFormat="1" ht="56.25" customHeight="1">
      <c r="A161" s="25"/>
      <c r="B161" s="31"/>
      <c r="C161" s="174" t="s">
        <v>15</v>
      </c>
      <c r="D161" s="33" t="s">
        <v>16</v>
      </c>
      <c r="E161" s="172" t="s">
        <v>17</v>
      </c>
      <c r="F161" s="30">
        <v>59</v>
      </c>
      <c r="G161" s="30">
        <v>59</v>
      </c>
      <c r="H161" s="56">
        <f>G161/F161</f>
        <v>1</v>
      </c>
    </row>
    <row r="162" spans="1:8" ht="19.5" customHeight="1">
      <c r="A162" s="54"/>
      <c r="B162" s="25"/>
      <c r="C162" s="36"/>
      <c r="D162" s="135"/>
      <c r="E162" s="37"/>
      <c r="F162" s="38">
        <f>SUM(F160:F161)</f>
        <v>59</v>
      </c>
      <c r="G162" s="38">
        <f>SUM(G160:G161)</f>
        <v>967.4</v>
      </c>
      <c r="H162" s="38"/>
    </row>
    <row r="163" spans="1:8" ht="19.5" customHeight="1">
      <c r="A163" s="54"/>
      <c r="B163" s="25"/>
      <c r="C163" s="36"/>
      <c r="D163" s="175"/>
      <c r="E163" s="176"/>
      <c r="F163" s="177">
        <f>F162+F158+F155</f>
        <v>3759</v>
      </c>
      <c r="G163" s="177">
        <f>G162+G158+G155</f>
        <v>4667.4</v>
      </c>
      <c r="H163" s="42"/>
    </row>
    <row r="164" spans="1:8" ht="20.25" customHeight="1">
      <c r="A164" s="69" t="s">
        <v>158</v>
      </c>
      <c r="B164" s="45"/>
      <c r="C164" s="46"/>
      <c r="D164" s="178" t="s">
        <v>159</v>
      </c>
      <c r="E164" s="48"/>
      <c r="F164" s="30"/>
      <c r="G164" s="30"/>
      <c r="H164" s="179"/>
    </row>
    <row r="165" spans="1:8" ht="54" customHeight="1">
      <c r="A165" s="73"/>
      <c r="B165" s="141" t="s">
        <v>160</v>
      </c>
      <c r="C165" s="52"/>
      <c r="D165" s="180" t="s">
        <v>161</v>
      </c>
      <c r="E165" s="29"/>
      <c r="F165" s="30"/>
      <c r="G165" s="30"/>
      <c r="H165" s="49"/>
    </row>
    <row r="166" spans="1:8" ht="27.75" customHeight="1">
      <c r="A166" s="76"/>
      <c r="B166" s="126"/>
      <c r="C166" s="84" t="s">
        <v>27</v>
      </c>
      <c r="D166" s="133" t="s">
        <v>28</v>
      </c>
      <c r="E166" s="172" t="s">
        <v>17</v>
      </c>
      <c r="F166" s="30">
        <v>1810</v>
      </c>
      <c r="G166" s="30">
        <v>1516.6</v>
      </c>
      <c r="H166" s="56">
        <f>G166/F166</f>
        <v>0.8379005524861878</v>
      </c>
    </row>
    <row r="167" spans="1:8" ht="27.75" customHeight="1">
      <c r="A167" s="76"/>
      <c r="B167" s="100"/>
      <c r="C167" s="84" t="s">
        <v>30</v>
      </c>
      <c r="D167" s="133" t="s">
        <v>31</v>
      </c>
      <c r="E167" s="172" t="s">
        <v>17</v>
      </c>
      <c r="F167" s="30">
        <v>11170</v>
      </c>
      <c r="G167" s="30">
        <v>12391.88</v>
      </c>
      <c r="H167" s="56">
        <f>G167/F167</f>
        <v>1.1093894359892569</v>
      </c>
    </row>
    <row r="168" spans="1:8" ht="60.75" customHeight="1">
      <c r="A168" s="76"/>
      <c r="B168" s="100"/>
      <c r="C168" s="75" t="s">
        <v>15</v>
      </c>
      <c r="D168" s="134" t="s">
        <v>16</v>
      </c>
      <c r="E168" s="181" t="s">
        <v>17</v>
      </c>
      <c r="F168" s="30">
        <v>715352</v>
      </c>
      <c r="G168" s="30">
        <v>704740.91</v>
      </c>
      <c r="H168" s="56">
        <f>G168/F168</f>
        <v>0.9851666172737338</v>
      </c>
    </row>
    <row r="169" spans="1:8" ht="22.5" customHeight="1">
      <c r="A169" s="78"/>
      <c r="B169" s="103"/>
      <c r="C169" s="79"/>
      <c r="D169" s="182"/>
      <c r="E169" s="183"/>
      <c r="F169" s="38">
        <f>SUM(F166:F168)</f>
        <v>728332</v>
      </c>
      <c r="G169" s="38">
        <f>SUM(G166:G168)</f>
        <v>718649.39</v>
      </c>
      <c r="H169" s="39">
        <f>G169/F169</f>
        <v>0.986705774289747</v>
      </c>
    </row>
    <row r="170" spans="1:8" ht="67.5" customHeight="1">
      <c r="A170" s="73"/>
      <c r="B170" s="184" t="s">
        <v>162</v>
      </c>
      <c r="C170" s="147"/>
      <c r="D170" s="148" t="s">
        <v>163</v>
      </c>
      <c r="E170" s="29"/>
      <c r="F170" s="30"/>
      <c r="G170" s="30"/>
      <c r="H170" s="49"/>
    </row>
    <row r="171" spans="1:8" ht="56.25" customHeight="1">
      <c r="A171" s="76"/>
      <c r="B171" s="185"/>
      <c r="C171" s="170" t="s">
        <v>15</v>
      </c>
      <c r="D171" s="132" t="s">
        <v>16</v>
      </c>
      <c r="E171" s="186" t="s">
        <v>17</v>
      </c>
      <c r="F171" s="30">
        <v>1458</v>
      </c>
      <c r="G171" s="30">
        <v>1457.28</v>
      </c>
      <c r="H171" s="56">
        <f>G171/F171</f>
        <v>0.9995061728395062</v>
      </c>
    </row>
    <row r="172" spans="1:8" ht="44.25" customHeight="1">
      <c r="A172" s="76"/>
      <c r="B172" s="105"/>
      <c r="C172" s="36" t="s">
        <v>143</v>
      </c>
      <c r="D172" s="133" t="s">
        <v>144</v>
      </c>
      <c r="E172" s="187" t="s">
        <v>17</v>
      </c>
      <c r="F172" s="30">
        <v>718</v>
      </c>
      <c r="G172" s="30">
        <v>718</v>
      </c>
      <c r="H172" s="56">
        <f>G172/F172</f>
        <v>1</v>
      </c>
    </row>
    <row r="173" spans="1:8" ht="19.5" customHeight="1">
      <c r="A173" s="76"/>
      <c r="B173" s="114"/>
      <c r="C173" s="66"/>
      <c r="D173" s="140"/>
      <c r="E173" s="130"/>
      <c r="F173" s="38">
        <f>SUM(F171:F172)</f>
        <v>2176</v>
      </c>
      <c r="G173" s="38">
        <f>SUM(G171:G172)</f>
        <v>2175.2799999999997</v>
      </c>
      <c r="H173" s="39">
        <f>G173/F173</f>
        <v>0.9996691176470587</v>
      </c>
    </row>
    <row r="174" spans="1:8" ht="27" customHeight="1">
      <c r="A174" s="76"/>
      <c r="B174" s="124" t="s">
        <v>164</v>
      </c>
      <c r="C174" s="125"/>
      <c r="D174" s="142" t="s">
        <v>165</v>
      </c>
      <c r="E174" s="188"/>
      <c r="F174" s="30"/>
      <c r="G174" s="30"/>
      <c r="H174" s="49"/>
    </row>
    <row r="175" spans="1:8" ht="26.25" customHeight="1">
      <c r="A175" s="76"/>
      <c r="B175" s="126"/>
      <c r="C175" s="84" t="s">
        <v>30</v>
      </c>
      <c r="D175" s="133" t="s">
        <v>31</v>
      </c>
      <c r="E175" s="99" t="s">
        <v>29</v>
      </c>
      <c r="F175" s="30">
        <v>0</v>
      </c>
      <c r="G175" s="30">
        <v>800</v>
      </c>
      <c r="H175" s="56"/>
    </row>
    <row r="176" spans="1:8" ht="63.75" customHeight="1">
      <c r="A176" s="76"/>
      <c r="B176" s="100"/>
      <c r="C176" s="75" t="s">
        <v>15</v>
      </c>
      <c r="D176" s="133" t="s">
        <v>16</v>
      </c>
      <c r="E176" s="187" t="s">
        <v>17</v>
      </c>
      <c r="F176" s="30">
        <v>10110</v>
      </c>
      <c r="G176" s="30">
        <v>9912</v>
      </c>
      <c r="H176" s="56">
        <f>G176/F176</f>
        <v>0.9804154302670623</v>
      </c>
    </row>
    <row r="177" spans="1:8" ht="49.5" customHeight="1">
      <c r="A177" s="76"/>
      <c r="B177" s="100"/>
      <c r="C177" s="110" t="s">
        <v>143</v>
      </c>
      <c r="D177" s="133" t="s">
        <v>144</v>
      </c>
      <c r="E177" s="187" t="s">
        <v>17</v>
      </c>
      <c r="F177" s="30">
        <v>19533</v>
      </c>
      <c r="G177" s="30">
        <v>19532.4</v>
      </c>
      <c r="H177" s="56">
        <f>G177/F177</f>
        <v>0.9999692827522655</v>
      </c>
    </row>
    <row r="178" spans="1:8" ht="49.5" customHeight="1">
      <c r="A178" s="76"/>
      <c r="B178" s="100"/>
      <c r="C178" s="75" t="s">
        <v>166</v>
      </c>
      <c r="D178" s="133" t="s">
        <v>144</v>
      </c>
      <c r="E178" s="187" t="s">
        <v>17</v>
      </c>
      <c r="F178" s="30">
        <v>1207</v>
      </c>
      <c r="G178" s="30">
        <v>1206.45</v>
      </c>
      <c r="H178" s="56">
        <f>G178/F178</f>
        <v>0.9995443247721624</v>
      </c>
    </row>
    <row r="179" spans="1:8" ht="19.5" customHeight="1">
      <c r="A179" s="76"/>
      <c r="B179" s="103"/>
      <c r="C179" s="79"/>
      <c r="D179" s="140"/>
      <c r="E179" s="130"/>
      <c r="F179" s="38">
        <f>SUM(F175:F178)</f>
        <v>30850</v>
      </c>
      <c r="G179" s="38">
        <f>SUM(G175:G178)</f>
        <v>31450.850000000002</v>
      </c>
      <c r="H179" s="39">
        <f>G179/F179</f>
        <v>1.0194764991896272</v>
      </c>
    </row>
    <row r="180" spans="1:8" ht="21" customHeight="1">
      <c r="A180" s="76"/>
      <c r="B180" s="160" t="s">
        <v>167</v>
      </c>
      <c r="C180" s="52"/>
      <c r="D180" s="142" t="s">
        <v>168</v>
      </c>
      <c r="E180" s="188"/>
      <c r="F180" s="30"/>
      <c r="G180" s="30"/>
      <c r="H180" s="122"/>
    </row>
    <row r="181" spans="1:8" ht="27" customHeight="1">
      <c r="A181" s="76"/>
      <c r="B181" s="100"/>
      <c r="C181" s="84" t="s">
        <v>30</v>
      </c>
      <c r="D181" s="133" t="s">
        <v>31</v>
      </c>
      <c r="E181" s="99" t="s">
        <v>29</v>
      </c>
      <c r="F181" s="30">
        <v>0</v>
      </c>
      <c r="G181" s="30">
        <v>409.99</v>
      </c>
      <c r="H181" s="56"/>
    </row>
    <row r="182" spans="1:8" ht="41.25" customHeight="1">
      <c r="A182" s="76"/>
      <c r="B182" s="105"/>
      <c r="C182" s="32" t="s">
        <v>143</v>
      </c>
      <c r="D182" s="133" t="s">
        <v>144</v>
      </c>
      <c r="E182" s="187" t="s">
        <v>17</v>
      </c>
      <c r="F182" s="30">
        <v>73895</v>
      </c>
      <c r="G182" s="30">
        <v>73895</v>
      </c>
      <c r="H182" s="56">
        <f>G182/F182</f>
        <v>1</v>
      </c>
    </row>
    <row r="183" spans="1:8" ht="19.5" customHeight="1">
      <c r="A183" s="78"/>
      <c r="B183" s="114"/>
      <c r="C183" s="66"/>
      <c r="D183" s="140"/>
      <c r="E183" s="130"/>
      <c r="F183" s="38">
        <f>SUM(F181:F182)</f>
        <v>73895</v>
      </c>
      <c r="G183" s="38">
        <f>SUM(G181:G182)</f>
        <v>74304.99</v>
      </c>
      <c r="H183" s="39">
        <f>G183/F183</f>
        <v>1.005548277961973</v>
      </c>
    </row>
    <row r="184" spans="1:8" ht="21" customHeight="1">
      <c r="A184" s="73"/>
      <c r="B184" s="141" t="s">
        <v>169</v>
      </c>
      <c r="C184" s="52"/>
      <c r="D184" s="142" t="s">
        <v>14</v>
      </c>
      <c r="E184" s="188"/>
      <c r="F184" s="30"/>
      <c r="G184" s="30"/>
      <c r="H184" s="49"/>
    </row>
    <row r="185" spans="1:8" ht="36" customHeight="1">
      <c r="A185" s="76"/>
      <c r="B185" s="126"/>
      <c r="C185" s="75" t="s">
        <v>30</v>
      </c>
      <c r="D185" s="134" t="s">
        <v>31</v>
      </c>
      <c r="E185" s="58" t="s">
        <v>75</v>
      </c>
      <c r="F185" s="30">
        <v>0</v>
      </c>
      <c r="G185" s="30">
        <v>19712.76</v>
      </c>
      <c r="H185" s="56"/>
    </row>
    <row r="186" spans="1:8" ht="39.75" customHeight="1">
      <c r="A186" s="76"/>
      <c r="B186" s="100"/>
      <c r="C186" s="99" t="s">
        <v>170</v>
      </c>
      <c r="D186" s="132" t="s">
        <v>171</v>
      </c>
      <c r="E186" s="186" t="s">
        <v>17</v>
      </c>
      <c r="F186" s="30">
        <v>88054.9</v>
      </c>
      <c r="G186" s="30">
        <v>79249.41</v>
      </c>
      <c r="H186" s="35">
        <f aca="true" t="shared" si="0" ref="H186:H191">G186/F186</f>
        <v>0.9000000000000001</v>
      </c>
    </row>
    <row r="187" spans="1:8" ht="39.75" customHeight="1">
      <c r="A187" s="76"/>
      <c r="B187" s="100"/>
      <c r="C187" s="99" t="s">
        <v>172</v>
      </c>
      <c r="D187" s="134" t="s">
        <v>171</v>
      </c>
      <c r="E187" s="187" t="s">
        <v>17</v>
      </c>
      <c r="F187" s="30">
        <v>4661.73</v>
      </c>
      <c r="G187" s="30">
        <v>4195.56</v>
      </c>
      <c r="H187" s="35">
        <f t="shared" si="0"/>
        <v>0.9000006435379142</v>
      </c>
    </row>
    <row r="188" spans="1:8" ht="47.25" customHeight="1">
      <c r="A188" s="76"/>
      <c r="B188" s="100"/>
      <c r="C188" s="99" t="s">
        <v>143</v>
      </c>
      <c r="D188" s="189" t="s">
        <v>144</v>
      </c>
      <c r="E188" s="187" t="s">
        <v>17</v>
      </c>
      <c r="F188" s="30">
        <v>20894</v>
      </c>
      <c r="G188" s="30">
        <v>20894</v>
      </c>
      <c r="H188" s="56">
        <f t="shared" si="0"/>
        <v>1</v>
      </c>
    </row>
    <row r="189" spans="1:8" ht="47.25" customHeight="1">
      <c r="A189" s="76"/>
      <c r="B189" s="100"/>
      <c r="C189" s="99" t="s">
        <v>166</v>
      </c>
      <c r="D189" s="189" t="s">
        <v>144</v>
      </c>
      <c r="E189" s="99" t="s">
        <v>29</v>
      </c>
      <c r="F189" s="30">
        <v>4000</v>
      </c>
      <c r="G189" s="30">
        <v>4000</v>
      </c>
      <c r="H189" s="56">
        <f t="shared" si="0"/>
        <v>1</v>
      </c>
    </row>
    <row r="190" spans="1:8" ht="19.5" customHeight="1">
      <c r="A190" s="76"/>
      <c r="B190" s="100"/>
      <c r="C190" s="143"/>
      <c r="D190" s="135"/>
      <c r="E190" s="130"/>
      <c r="F190" s="38">
        <f>SUM(F185:F189)</f>
        <v>117610.62999999999</v>
      </c>
      <c r="G190" s="38">
        <f>SUM(G185:G189)</f>
        <v>128051.73</v>
      </c>
      <c r="H190" s="39">
        <f t="shared" si="0"/>
        <v>1.0887768393044064</v>
      </c>
    </row>
    <row r="191" spans="1:8" ht="19.5" customHeight="1">
      <c r="A191" s="78"/>
      <c r="B191" s="103"/>
      <c r="C191" s="79"/>
      <c r="D191" s="149"/>
      <c r="E191" s="190"/>
      <c r="F191" s="42">
        <f>F190+F183+F179+F173+F169</f>
        <v>952863.63</v>
      </c>
      <c r="G191" s="42">
        <f>G190+G183+G179+G173+G169</f>
        <v>954632.24</v>
      </c>
      <c r="H191" s="43">
        <f t="shared" si="0"/>
        <v>1.0018560998072725</v>
      </c>
    </row>
    <row r="192" spans="1:8" ht="21" customHeight="1">
      <c r="A192" s="191" t="s">
        <v>173</v>
      </c>
      <c r="B192" s="70"/>
      <c r="C192" s="71"/>
      <c r="D192" s="158" t="s">
        <v>174</v>
      </c>
      <c r="E192" s="192"/>
      <c r="F192" s="30"/>
      <c r="G192" s="30"/>
      <c r="H192" s="49"/>
    </row>
    <row r="193" spans="1:8" ht="48" customHeight="1">
      <c r="A193" s="54"/>
      <c r="B193" s="57" t="s">
        <v>175</v>
      </c>
      <c r="C193" s="27"/>
      <c r="D193" s="135" t="s">
        <v>176</v>
      </c>
      <c r="E193" s="188"/>
      <c r="F193" s="30"/>
      <c r="G193" s="30"/>
      <c r="H193" s="49"/>
    </row>
    <row r="194" spans="1:8" ht="46.5" customHeight="1">
      <c r="A194" s="54"/>
      <c r="B194" s="25"/>
      <c r="C194" s="32" t="s">
        <v>177</v>
      </c>
      <c r="D194" s="133" t="s">
        <v>178</v>
      </c>
      <c r="E194" s="187" t="s">
        <v>17</v>
      </c>
      <c r="F194" s="30">
        <v>9080</v>
      </c>
      <c r="G194" s="30">
        <v>9080</v>
      </c>
      <c r="H194" s="56">
        <f>G194/F194</f>
        <v>1</v>
      </c>
    </row>
    <row r="195" spans="1:8" ht="19.5" customHeight="1">
      <c r="A195" s="54"/>
      <c r="B195" s="25"/>
      <c r="C195" s="36"/>
      <c r="D195" s="135"/>
      <c r="E195" s="130"/>
      <c r="F195" s="38">
        <f>SUM(F194)</f>
        <v>9080</v>
      </c>
      <c r="G195" s="38">
        <f>SUM(G194)</f>
        <v>9080</v>
      </c>
      <c r="H195" s="39">
        <f>G195/F195</f>
        <v>1</v>
      </c>
    </row>
    <row r="196" spans="1:8" ht="24" customHeight="1">
      <c r="A196" s="54"/>
      <c r="B196" s="57" t="s">
        <v>179</v>
      </c>
      <c r="C196" s="27"/>
      <c r="D196" s="135" t="s">
        <v>180</v>
      </c>
      <c r="E196" s="188"/>
      <c r="F196" s="30"/>
      <c r="G196" s="30"/>
      <c r="H196" s="49"/>
    </row>
    <row r="197" spans="1:8" ht="45.75" customHeight="1">
      <c r="A197" s="54"/>
      <c r="B197" s="25"/>
      <c r="C197" s="32" t="s">
        <v>143</v>
      </c>
      <c r="D197" s="133" t="s">
        <v>144</v>
      </c>
      <c r="E197" s="187" t="s">
        <v>17</v>
      </c>
      <c r="F197" s="30">
        <v>10022</v>
      </c>
      <c r="G197" s="30">
        <v>8834.34</v>
      </c>
      <c r="H197" s="56">
        <f>G197/F197</f>
        <v>0.8814947116344043</v>
      </c>
    </row>
    <row r="198" spans="1:8" ht="18" customHeight="1">
      <c r="A198" s="54"/>
      <c r="B198" s="25"/>
      <c r="C198" s="36"/>
      <c r="D198" s="135"/>
      <c r="E198" s="130"/>
      <c r="F198" s="38">
        <f>SUM(F197)</f>
        <v>10022</v>
      </c>
      <c r="G198" s="38">
        <f>SUM(G197)</f>
        <v>8834.34</v>
      </c>
      <c r="H198" s="39">
        <f>G198/F198</f>
        <v>0.8814947116344043</v>
      </c>
    </row>
    <row r="199" spans="1:8" ht="23.25" customHeight="1">
      <c r="A199" s="64"/>
      <c r="B199" s="65"/>
      <c r="C199" s="66"/>
      <c r="D199" s="149"/>
      <c r="E199" s="190"/>
      <c r="F199" s="42">
        <f>F198+F195</f>
        <v>19102</v>
      </c>
      <c r="G199" s="42">
        <f>G198+G195</f>
        <v>17914.34</v>
      </c>
      <c r="H199" s="43">
        <f>G199/F199</f>
        <v>0.9378253586011936</v>
      </c>
    </row>
    <row r="200" spans="1:8" ht="26.25" customHeight="1">
      <c r="A200" s="87" t="s">
        <v>181</v>
      </c>
      <c r="B200" s="150"/>
      <c r="C200" s="151"/>
      <c r="D200" s="152" t="s">
        <v>182</v>
      </c>
      <c r="E200" s="192"/>
      <c r="F200" s="30"/>
      <c r="G200" s="30"/>
      <c r="H200" s="49"/>
    </row>
    <row r="201" spans="1:8" ht="21" customHeight="1">
      <c r="A201" s="73"/>
      <c r="B201" s="141" t="s">
        <v>183</v>
      </c>
      <c r="C201" s="52"/>
      <c r="D201" s="142" t="s">
        <v>184</v>
      </c>
      <c r="E201" s="188"/>
      <c r="F201" s="30"/>
      <c r="G201" s="30"/>
      <c r="H201" s="49"/>
    </row>
    <row r="202" spans="1:8" ht="16.5" customHeight="1">
      <c r="A202" s="76"/>
      <c r="B202" s="126"/>
      <c r="C202" s="75" t="s">
        <v>22</v>
      </c>
      <c r="D202" s="134" t="s">
        <v>23</v>
      </c>
      <c r="E202" s="193" t="s">
        <v>17</v>
      </c>
      <c r="F202" s="30">
        <v>231000</v>
      </c>
      <c r="G202" s="30">
        <v>218325.03</v>
      </c>
      <c r="H202" s="56">
        <f>G202/F202</f>
        <v>0.94513</v>
      </c>
    </row>
    <row r="203" spans="1:8" s="59" customFormat="1" ht="38.25" customHeight="1">
      <c r="A203" s="76"/>
      <c r="B203" s="100"/>
      <c r="C203" s="99" t="s">
        <v>30</v>
      </c>
      <c r="D203" s="132" t="s">
        <v>31</v>
      </c>
      <c r="E203" s="99" t="s">
        <v>185</v>
      </c>
      <c r="F203" s="30">
        <v>0</v>
      </c>
      <c r="G203" s="30">
        <v>678</v>
      </c>
      <c r="H203" s="22"/>
    </row>
    <row r="204" spans="1:8" ht="21" customHeight="1">
      <c r="A204" s="76"/>
      <c r="B204" s="103"/>
      <c r="C204" s="79"/>
      <c r="D204" s="140"/>
      <c r="E204" s="130"/>
      <c r="F204" s="38">
        <f>SUM(F202:F203)</f>
        <v>231000</v>
      </c>
      <c r="G204" s="38">
        <f>SUM(G202:G203)</f>
        <v>219003.03</v>
      </c>
      <c r="H204" s="39">
        <f>G204/F204</f>
        <v>0.9480650649350649</v>
      </c>
    </row>
    <row r="205" spans="1:8" ht="21" customHeight="1">
      <c r="A205" s="76"/>
      <c r="B205" s="160" t="s">
        <v>186</v>
      </c>
      <c r="C205" s="52"/>
      <c r="D205" s="142" t="s">
        <v>187</v>
      </c>
      <c r="E205" s="188"/>
      <c r="F205" s="30"/>
      <c r="G205" s="30"/>
      <c r="H205" s="49"/>
    </row>
    <row r="206" spans="1:8" ht="21.75" customHeight="1">
      <c r="A206" s="76"/>
      <c r="B206" s="105"/>
      <c r="C206" s="32" t="s">
        <v>22</v>
      </c>
      <c r="D206" s="133" t="s">
        <v>23</v>
      </c>
      <c r="E206" s="187" t="s">
        <v>17</v>
      </c>
      <c r="F206" s="30">
        <v>35000</v>
      </c>
      <c r="G206" s="30">
        <v>38060.49</v>
      </c>
      <c r="H206" s="56">
        <f>G206/F206</f>
        <v>1.0874425714285714</v>
      </c>
    </row>
    <row r="207" spans="1:8" ht="19.5" customHeight="1">
      <c r="A207" s="76"/>
      <c r="B207" s="105"/>
      <c r="C207" s="36"/>
      <c r="D207" s="135"/>
      <c r="E207" s="130"/>
      <c r="F207" s="38">
        <f>SUM(F206)</f>
        <v>35000</v>
      </c>
      <c r="G207" s="38">
        <f>SUM(G206)</f>
        <v>38060.49</v>
      </c>
      <c r="H207" s="39">
        <f>G207/F207</f>
        <v>1.0874425714285714</v>
      </c>
    </row>
    <row r="208" spans="1:8" ht="21" customHeight="1">
      <c r="A208" s="76"/>
      <c r="B208" s="129">
        <v>90004</v>
      </c>
      <c r="C208" s="125"/>
      <c r="D208" s="142" t="s">
        <v>188</v>
      </c>
      <c r="E208" s="188"/>
      <c r="F208" s="30"/>
      <c r="G208" s="30"/>
      <c r="H208" s="49"/>
    </row>
    <row r="209" spans="1:8" s="59" customFormat="1" ht="42" customHeight="1">
      <c r="A209" s="76"/>
      <c r="B209" s="105"/>
      <c r="C209" s="32" t="s">
        <v>177</v>
      </c>
      <c r="D209" s="133" t="s">
        <v>178</v>
      </c>
      <c r="E209" s="187" t="s">
        <v>17</v>
      </c>
      <c r="F209" s="30">
        <v>32629.65</v>
      </c>
      <c r="G209" s="30">
        <v>32629.65</v>
      </c>
      <c r="H209" s="35">
        <f>G209/F209</f>
        <v>1</v>
      </c>
    </row>
    <row r="210" spans="1:8" ht="19.5" customHeight="1">
      <c r="A210" s="76"/>
      <c r="B210" s="105"/>
      <c r="C210" s="36"/>
      <c r="D210" s="135"/>
      <c r="E210" s="130"/>
      <c r="F210" s="38">
        <f>SUM(F209)</f>
        <v>32629.65</v>
      </c>
      <c r="G210" s="38">
        <f>SUM(G209)</f>
        <v>32629.65</v>
      </c>
      <c r="H210" s="39">
        <f>G210/F210</f>
        <v>1</v>
      </c>
    </row>
    <row r="211" spans="1:8" ht="19.5" customHeight="1">
      <c r="A211" s="78"/>
      <c r="B211" s="114"/>
      <c r="C211" s="66"/>
      <c r="D211" s="140"/>
      <c r="E211" s="130"/>
      <c r="F211" s="42">
        <f>F207+F204+F210</f>
        <v>298629.65</v>
      </c>
      <c r="G211" s="42">
        <f>G207+G204+G210</f>
        <v>289693.17</v>
      </c>
      <c r="H211" s="43">
        <f>G211/F211</f>
        <v>0.9700750411086105</v>
      </c>
    </row>
    <row r="212" spans="1:8" s="194" customFormat="1" ht="19.5" customHeight="1">
      <c r="A212" s="195">
        <v>921</v>
      </c>
      <c r="B212" s="196"/>
      <c r="C212" s="46"/>
      <c r="D212" s="197" t="s">
        <v>189</v>
      </c>
      <c r="E212" s="192"/>
      <c r="F212" s="30"/>
      <c r="G212" s="30"/>
      <c r="H212" s="49"/>
    </row>
    <row r="213" spans="1:8" s="194" customFormat="1" ht="24.75" customHeight="1">
      <c r="A213" s="73"/>
      <c r="B213" s="124">
        <v>92195</v>
      </c>
      <c r="C213" s="125"/>
      <c r="D213" s="198" t="s">
        <v>14</v>
      </c>
      <c r="E213" s="188"/>
      <c r="F213" s="30"/>
      <c r="G213" s="30"/>
      <c r="H213" s="49"/>
    </row>
    <row r="214" spans="1:8" s="199" customFormat="1" ht="54.75" customHeight="1">
      <c r="A214" s="76"/>
      <c r="B214" s="126"/>
      <c r="C214" s="75" t="s">
        <v>190</v>
      </c>
      <c r="D214" s="200" t="s">
        <v>191</v>
      </c>
      <c r="E214" s="187" t="s">
        <v>17</v>
      </c>
      <c r="F214" s="30">
        <v>5000</v>
      </c>
      <c r="G214" s="30">
        <v>5000</v>
      </c>
      <c r="H214" s="35">
        <f>G214/F214</f>
        <v>1</v>
      </c>
    </row>
    <row r="215" spans="1:8" ht="19.5" customHeight="1">
      <c r="A215" s="76"/>
      <c r="B215" s="100"/>
      <c r="C215" s="77"/>
      <c r="D215" s="135"/>
      <c r="E215" s="130"/>
      <c r="F215" s="38">
        <f>SUM(F214:F214)</f>
        <v>5000</v>
      </c>
      <c r="G215" s="38">
        <f>SUM(G214:G214)</f>
        <v>5000</v>
      </c>
      <c r="H215" s="39">
        <f>G215/F215</f>
        <v>1</v>
      </c>
    </row>
    <row r="216" spans="1:8" ht="19.5" customHeight="1">
      <c r="A216" s="76"/>
      <c r="B216" s="100"/>
      <c r="C216" s="143"/>
      <c r="D216" s="175"/>
      <c r="E216" s="201"/>
      <c r="F216" s="177">
        <f>F215</f>
        <v>5000</v>
      </c>
      <c r="G216" s="177">
        <f>G215</f>
        <v>5000</v>
      </c>
      <c r="H216" s="202">
        <f>G216/F216</f>
        <v>1</v>
      </c>
    </row>
    <row r="217" spans="1:8" s="194" customFormat="1" ht="24" customHeight="1">
      <c r="A217" s="45">
        <v>926</v>
      </c>
      <c r="B217" s="196"/>
      <c r="C217" s="71"/>
      <c r="D217" s="203" t="s">
        <v>192</v>
      </c>
      <c r="E217" s="192"/>
      <c r="F217" s="30"/>
      <c r="G217" s="30"/>
      <c r="H217" s="49"/>
    </row>
    <row r="218" spans="1:8" s="194" customFormat="1" ht="21" customHeight="1">
      <c r="A218" s="73"/>
      <c r="B218" s="124">
        <v>92601</v>
      </c>
      <c r="C218" s="107"/>
      <c r="D218" s="204" t="s">
        <v>193</v>
      </c>
      <c r="E218" s="188"/>
      <c r="F218" s="30"/>
      <c r="G218" s="30"/>
      <c r="H218" s="49"/>
    </row>
    <row r="219" spans="1:8" s="194" customFormat="1" ht="54.75" customHeight="1">
      <c r="A219" s="78"/>
      <c r="B219" s="205"/>
      <c r="C219" s="75" t="s">
        <v>194</v>
      </c>
      <c r="D219" s="206" t="s">
        <v>195</v>
      </c>
      <c r="E219" s="193" t="s">
        <v>17</v>
      </c>
      <c r="F219" s="30">
        <v>333000</v>
      </c>
      <c r="G219" s="30">
        <v>333000</v>
      </c>
      <c r="H219" s="56">
        <f>G219/F219</f>
        <v>1</v>
      </c>
    </row>
    <row r="220" spans="1:8" s="194" customFormat="1" ht="66.75" customHeight="1">
      <c r="A220" s="73"/>
      <c r="B220" s="126"/>
      <c r="C220" s="99" t="s">
        <v>196</v>
      </c>
      <c r="D220" s="207" t="s">
        <v>197</v>
      </c>
      <c r="E220" s="186" t="s">
        <v>17</v>
      </c>
      <c r="F220" s="30">
        <v>333000</v>
      </c>
      <c r="G220" s="30">
        <v>333000</v>
      </c>
      <c r="H220" s="56">
        <f>G220/F220</f>
        <v>1</v>
      </c>
    </row>
    <row r="221" spans="1:8" ht="19.5" customHeight="1">
      <c r="A221" s="78"/>
      <c r="B221" s="103"/>
      <c r="C221" s="99"/>
      <c r="D221" s="140"/>
      <c r="E221" s="130"/>
      <c r="F221" s="38">
        <f>SUM(F219:F220)</f>
        <v>666000</v>
      </c>
      <c r="G221" s="38">
        <f>SUM(G219:G220)</f>
        <v>666000</v>
      </c>
      <c r="H221" s="39">
        <f>G221/F221</f>
        <v>1</v>
      </c>
    </row>
    <row r="222" spans="1:8" ht="21" customHeight="1">
      <c r="A222" s="165"/>
      <c r="B222" s="129">
        <v>92605</v>
      </c>
      <c r="C222" s="125"/>
      <c r="D222" s="142" t="s">
        <v>198</v>
      </c>
      <c r="E222" s="29"/>
      <c r="F222" s="30"/>
      <c r="G222" s="30"/>
      <c r="H222" s="49"/>
    </row>
    <row r="223" spans="1:8" ht="25.5" customHeight="1">
      <c r="A223" s="76"/>
      <c r="B223" s="76"/>
      <c r="C223" s="58" t="s">
        <v>27</v>
      </c>
      <c r="D223" s="133" t="s">
        <v>28</v>
      </c>
      <c r="E223" s="58" t="s">
        <v>199</v>
      </c>
      <c r="F223" s="30">
        <v>0</v>
      </c>
      <c r="G223" s="30">
        <v>748</v>
      </c>
      <c r="H223" s="56"/>
    </row>
    <row r="224" spans="1:8" s="59" customFormat="1" ht="25.5" customHeight="1">
      <c r="A224" s="76"/>
      <c r="B224" s="76"/>
      <c r="C224" s="58" t="s">
        <v>30</v>
      </c>
      <c r="D224" s="133" t="s">
        <v>31</v>
      </c>
      <c r="E224" s="58" t="s">
        <v>200</v>
      </c>
      <c r="F224" s="30">
        <v>0</v>
      </c>
      <c r="G224" s="30">
        <v>7579.97</v>
      </c>
      <c r="H224" s="35"/>
    </row>
    <row r="225" spans="1:8" ht="19.5" customHeight="1">
      <c r="A225" s="76"/>
      <c r="B225" s="76"/>
      <c r="C225" s="208"/>
      <c r="D225" s="135"/>
      <c r="E225" s="37"/>
      <c r="F225" s="38">
        <f>SUM(F223:F224)</f>
        <v>0</v>
      </c>
      <c r="G225" s="38">
        <f>SUM(G223:G224)</f>
        <v>8327.970000000001</v>
      </c>
      <c r="H225" s="39"/>
    </row>
    <row r="226" spans="1:8" ht="19.5" customHeight="1">
      <c r="A226" s="78"/>
      <c r="B226" s="78"/>
      <c r="C226" s="209"/>
      <c r="D226" s="210"/>
      <c r="E226" s="68"/>
      <c r="F226" s="42">
        <f>F225+F221</f>
        <v>666000</v>
      </c>
      <c r="G226" s="42">
        <f>G225+G221</f>
        <v>674327.97</v>
      </c>
      <c r="H226" s="43">
        <f>G226/F226</f>
        <v>1.0125044594594594</v>
      </c>
    </row>
    <row r="227" spans="1:8" ht="34.5" customHeight="1">
      <c r="A227" s="211" t="s">
        <v>201</v>
      </c>
      <c r="B227" s="213"/>
      <c r="C227" s="213"/>
      <c r="D227" s="212"/>
      <c r="E227" s="68"/>
      <c r="F227" s="42">
        <f>F226+F216+F211+F199+F191+F163+F151+F125+F117+F78+F73+F65+F47+F40+F28+F23+F9</f>
        <v>30170753.72</v>
      </c>
      <c r="G227" s="42">
        <f>G226+G216+G211+G199+G191+G163+G151+G125+G117+G78+G73+G65+G47+G40+G28+G23+G9</f>
        <v>38412625.89</v>
      </c>
      <c r="H227" s="43">
        <v>1.2731</v>
      </c>
    </row>
    <row r="232" ht="12" customHeight="1">
      <c r="F232" s="6"/>
    </row>
  </sheetData>
  <mergeCells count="4">
    <mergeCell ref="A1:H1"/>
    <mergeCell ref="A2:H2"/>
    <mergeCell ref="A3:H3"/>
    <mergeCell ref="A227:D227"/>
  </mergeCells>
  <printOptions/>
  <pageMargins left="0.35433070866141736" right="0.35433070866141736" top="0.56" bottom="0.44" header="0.47" footer="0.25"/>
  <pageSetup horizontalDpi="600" verticalDpi="600" orientation="landscape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5"/>
  <sheetViews>
    <sheetView zoomScale="95" zoomScaleNormal="95" workbookViewId="0" topLeftCell="A1">
      <selection activeCell="A211" sqref="A1:IV16384"/>
    </sheetView>
  </sheetViews>
  <sheetFormatPr defaultColWidth="9.140625" defaultRowHeight="12" customHeight="1"/>
  <cols>
    <col min="1" max="1" width="6.57421875" style="214" customWidth="1"/>
    <col min="2" max="2" width="10.8515625" style="214" customWidth="1"/>
    <col min="3" max="3" width="11.57421875" style="214" customWidth="1"/>
    <col min="4" max="4" width="39.140625" style="214" customWidth="1"/>
    <col min="5" max="5" width="26.421875" style="215" customWidth="1"/>
    <col min="6" max="7" width="18.140625" style="216" customWidth="1"/>
    <col min="8" max="8" width="11.8515625" style="217" customWidth="1"/>
    <col min="9" max="16384" width="9.140625" style="214" customWidth="1"/>
  </cols>
  <sheetData>
    <row r="1" spans="1:8" s="218" customFormat="1" ht="21" customHeight="1">
      <c r="A1" s="219" t="s">
        <v>202</v>
      </c>
      <c r="B1" s="219"/>
      <c r="C1" s="219"/>
      <c r="D1" s="219"/>
      <c r="E1" s="219"/>
      <c r="F1" s="219"/>
      <c r="G1" s="219"/>
      <c r="H1" s="219"/>
    </row>
    <row r="2" spans="1:8" s="218" customFormat="1" ht="21" customHeight="1">
      <c r="A2" s="219" t="s">
        <v>203</v>
      </c>
      <c r="B2" s="219"/>
      <c r="C2" s="219"/>
      <c r="D2" s="219"/>
      <c r="E2" s="219"/>
      <c r="F2" s="219"/>
      <c r="G2" s="219"/>
      <c r="H2" s="219"/>
    </row>
    <row r="3" spans="1:8" s="220" customFormat="1" ht="21" customHeight="1">
      <c r="A3" s="219" t="s">
        <v>204</v>
      </c>
      <c r="B3" s="219"/>
      <c r="C3" s="219"/>
      <c r="D3" s="219"/>
      <c r="E3" s="219"/>
      <c r="F3" s="219"/>
      <c r="G3" s="219"/>
      <c r="H3" s="221"/>
    </row>
    <row r="4" spans="1:8" ht="35.25" customHeight="1">
      <c r="A4" s="222" t="s">
        <v>3</v>
      </c>
      <c r="B4" s="223" t="s">
        <v>4</v>
      </c>
      <c r="C4" s="224" t="s">
        <v>5</v>
      </c>
      <c r="D4" s="225" t="s">
        <v>6</v>
      </c>
      <c r="E4" s="226" t="s">
        <v>7</v>
      </c>
      <c r="F4" s="227" t="s">
        <v>205</v>
      </c>
      <c r="G4" s="228" t="s">
        <v>206</v>
      </c>
      <c r="H4" s="229" t="s">
        <v>10</v>
      </c>
    </row>
    <row r="5" spans="1:8" ht="19.5" customHeight="1">
      <c r="A5" s="230" t="s">
        <v>11</v>
      </c>
      <c r="B5" s="231"/>
      <c r="C5" s="231"/>
      <c r="D5" s="232" t="s">
        <v>12</v>
      </c>
      <c r="E5" s="233"/>
      <c r="F5" s="234"/>
      <c r="G5" s="235"/>
      <c r="H5" s="236"/>
    </row>
    <row r="6" spans="1:8" ht="19.5" customHeight="1">
      <c r="A6" s="237"/>
      <c r="B6" s="238" t="s">
        <v>207</v>
      </c>
      <c r="C6" s="238"/>
      <c r="D6" s="239" t="s">
        <v>208</v>
      </c>
      <c r="E6" s="240"/>
      <c r="F6" s="241"/>
      <c r="G6" s="242"/>
      <c r="H6" s="243"/>
    </row>
    <row r="7" spans="1:8" ht="20.25" customHeight="1">
      <c r="A7" s="244"/>
      <c r="B7" s="245"/>
      <c r="C7" s="246" t="s">
        <v>209</v>
      </c>
      <c r="D7" s="247" t="s">
        <v>210</v>
      </c>
      <c r="E7" s="240" t="s">
        <v>17</v>
      </c>
      <c r="F7" s="241">
        <v>34400</v>
      </c>
      <c r="G7" s="242">
        <v>34400</v>
      </c>
      <c r="H7" s="248">
        <f>G7/F7</f>
        <v>1</v>
      </c>
    </row>
    <row r="8" spans="1:8" ht="19.5" customHeight="1">
      <c r="A8" s="244"/>
      <c r="B8" s="245"/>
      <c r="C8" s="245"/>
      <c r="D8" s="249"/>
      <c r="E8" s="250"/>
      <c r="F8" s="251">
        <f>SUM(F7)</f>
        <v>34400</v>
      </c>
      <c r="G8" s="252">
        <f>SUM(G7)</f>
        <v>34400</v>
      </c>
      <c r="H8" s="253">
        <f>G8/F8</f>
        <v>1</v>
      </c>
    </row>
    <row r="9" spans="1:8" ht="19.5" customHeight="1">
      <c r="A9" s="244"/>
      <c r="B9" s="254" t="s">
        <v>211</v>
      </c>
      <c r="C9" s="254"/>
      <c r="D9" s="255" t="s">
        <v>212</v>
      </c>
      <c r="E9" s="240"/>
      <c r="F9" s="241"/>
      <c r="G9" s="242"/>
      <c r="H9" s="256"/>
    </row>
    <row r="10" spans="1:8" ht="28.5" customHeight="1">
      <c r="A10" s="244"/>
      <c r="B10" s="245"/>
      <c r="C10" s="246" t="s">
        <v>213</v>
      </c>
      <c r="D10" s="247" t="s">
        <v>214</v>
      </c>
      <c r="E10" s="240" t="s">
        <v>215</v>
      </c>
      <c r="F10" s="241">
        <v>2987871</v>
      </c>
      <c r="G10" s="242">
        <v>2858531.12</v>
      </c>
      <c r="H10" s="248">
        <f>G10/F10</f>
        <v>0.9567116920375747</v>
      </c>
    </row>
    <row r="11" spans="1:8" ht="19.5" customHeight="1">
      <c r="A11" s="244"/>
      <c r="B11" s="245"/>
      <c r="C11" s="245"/>
      <c r="D11" s="247"/>
      <c r="E11" s="257"/>
      <c r="F11" s="251">
        <f>SUM(F10)</f>
        <v>2987871</v>
      </c>
      <c r="G11" s="252">
        <f>SUM(G10)</f>
        <v>2858531.12</v>
      </c>
      <c r="H11" s="253">
        <f>G11/F11</f>
        <v>0.9567116920375747</v>
      </c>
    </row>
    <row r="12" spans="1:8" ht="19.5" customHeight="1">
      <c r="A12" s="244"/>
      <c r="B12" s="254" t="s">
        <v>216</v>
      </c>
      <c r="C12" s="254"/>
      <c r="D12" s="255" t="s">
        <v>217</v>
      </c>
      <c r="E12" s="240"/>
      <c r="F12" s="241"/>
      <c r="G12" s="242"/>
      <c r="H12" s="256"/>
    </row>
    <row r="13" spans="1:8" ht="41.25" customHeight="1">
      <c r="A13" s="244"/>
      <c r="B13" s="245"/>
      <c r="C13" s="246" t="s">
        <v>218</v>
      </c>
      <c r="D13" s="247" t="s">
        <v>219</v>
      </c>
      <c r="E13" s="240" t="s">
        <v>220</v>
      </c>
      <c r="F13" s="241">
        <v>3000</v>
      </c>
      <c r="G13" s="242">
        <v>2312.03</v>
      </c>
      <c r="H13" s="248">
        <f>G13/F13</f>
        <v>0.7706766666666668</v>
      </c>
    </row>
    <row r="14" spans="1:8" ht="19.5" customHeight="1">
      <c r="A14" s="244"/>
      <c r="B14" s="245"/>
      <c r="C14" s="245"/>
      <c r="D14" s="247"/>
      <c r="E14" s="257"/>
      <c r="F14" s="251">
        <f>SUM(F13)</f>
        <v>3000</v>
      </c>
      <c r="G14" s="252">
        <f>SUM(G13)</f>
        <v>2312.03</v>
      </c>
      <c r="H14" s="253">
        <f>G14/F14</f>
        <v>0.7706766666666668</v>
      </c>
    </row>
    <row r="15" spans="1:8" ht="19.5" customHeight="1">
      <c r="A15" s="244"/>
      <c r="B15" s="254" t="s">
        <v>13</v>
      </c>
      <c r="C15" s="254"/>
      <c r="D15" s="255" t="s">
        <v>14</v>
      </c>
      <c r="E15" s="240"/>
      <c r="F15" s="241"/>
      <c r="G15" s="242"/>
      <c r="H15" s="256"/>
    </row>
    <row r="16" spans="1:8" ht="16.5" customHeight="1">
      <c r="A16" s="244"/>
      <c r="B16" s="245"/>
      <c r="C16" s="246" t="s">
        <v>221</v>
      </c>
      <c r="D16" s="247" t="s">
        <v>222</v>
      </c>
      <c r="E16" s="240" t="s">
        <v>17</v>
      </c>
      <c r="F16" s="241">
        <v>152.1</v>
      </c>
      <c r="G16" s="242">
        <v>152.1</v>
      </c>
      <c r="H16" s="248">
        <f>G16/F16</f>
        <v>1</v>
      </c>
    </row>
    <row r="17" spans="1:8" ht="16.5" customHeight="1">
      <c r="A17" s="244"/>
      <c r="B17" s="245"/>
      <c r="C17" s="246" t="s">
        <v>223</v>
      </c>
      <c r="D17" s="247" t="s">
        <v>224</v>
      </c>
      <c r="E17" s="240" t="s">
        <v>17</v>
      </c>
      <c r="F17" s="241">
        <v>7604.58</v>
      </c>
      <c r="G17" s="242">
        <v>7604.58</v>
      </c>
      <c r="H17" s="248">
        <f>G17/F17</f>
        <v>1</v>
      </c>
    </row>
    <row r="18" spans="1:8" ht="19.5" customHeight="1">
      <c r="A18" s="244"/>
      <c r="B18" s="245"/>
      <c r="C18" s="245"/>
      <c r="D18" s="247"/>
      <c r="E18" s="257"/>
      <c r="F18" s="251">
        <f>SUM(F16:F17)</f>
        <v>7756.68</v>
      </c>
      <c r="G18" s="252">
        <f>SUM(G16:G17)</f>
        <v>7756.68</v>
      </c>
      <c r="H18" s="253">
        <f>G18/F18</f>
        <v>1</v>
      </c>
    </row>
    <row r="19" spans="1:8" ht="19.5" customHeight="1">
      <c r="A19" s="244"/>
      <c r="B19" s="245"/>
      <c r="C19" s="245"/>
      <c r="D19" s="247"/>
      <c r="E19" s="258"/>
      <c r="F19" s="259">
        <f>F8+F11+F14+F18</f>
        <v>3033027.68</v>
      </c>
      <c r="G19" s="260">
        <f>G8+G11+G14+G18</f>
        <v>2902999.83</v>
      </c>
      <c r="H19" s="261">
        <f>G19/F19</f>
        <v>0.9571293559707967</v>
      </c>
    </row>
    <row r="20" spans="1:8" ht="32.25" customHeight="1">
      <c r="A20" s="262" t="s">
        <v>18</v>
      </c>
      <c r="B20" s="263"/>
      <c r="C20" s="263"/>
      <c r="D20" s="264" t="s">
        <v>19</v>
      </c>
      <c r="E20" s="265"/>
      <c r="F20" s="241"/>
      <c r="G20" s="242"/>
      <c r="H20" s="256"/>
    </row>
    <row r="21" spans="1:8" ht="21.75" customHeight="1">
      <c r="A21" s="266"/>
      <c r="B21" s="267" t="s">
        <v>25</v>
      </c>
      <c r="C21" s="267"/>
      <c r="D21" s="268" t="s">
        <v>26</v>
      </c>
      <c r="E21" s="240"/>
      <c r="F21" s="241"/>
      <c r="G21" s="242"/>
      <c r="H21" s="248"/>
    </row>
    <row r="22" spans="1:8" ht="24.75" customHeight="1">
      <c r="A22" s="269"/>
      <c r="B22" s="270"/>
      <c r="C22" s="271">
        <v>3020</v>
      </c>
      <c r="D22" s="272" t="s">
        <v>225</v>
      </c>
      <c r="E22" s="240" t="s">
        <v>226</v>
      </c>
      <c r="F22" s="241">
        <v>1100</v>
      </c>
      <c r="G22" s="242">
        <v>410.98</v>
      </c>
      <c r="H22" s="273">
        <f aca="true" t="shared" si="0" ref="H22:H50">G22/F22</f>
        <v>0.37361818181818185</v>
      </c>
    </row>
    <row r="23" spans="1:8" ht="18.75" customHeight="1">
      <c r="A23" s="269"/>
      <c r="B23" s="274"/>
      <c r="C23" s="275" t="s">
        <v>227</v>
      </c>
      <c r="D23" s="276" t="s">
        <v>228</v>
      </c>
      <c r="E23" s="277" t="s">
        <v>17</v>
      </c>
      <c r="F23" s="241">
        <v>124830</v>
      </c>
      <c r="G23" s="242">
        <v>124406.14</v>
      </c>
      <c r="H23" s="273">
        <f t="shared" si="0"/>
        <v>0.9966045021228871</v>
      </c>
    </row>
    <row r="24" spans="1:8" ht="18.75" customHeight="1">
      <c r="A24" s="278"/>
      <c r="B24" s="279"/>
      <c r="C24" s="280" t="s">
        <v>229</v>
      </c>
      <c r="D24" s="281" t="s">
        <v>230</v>
      </c>
      <c r="E24" s="271" t="s">
        <v>17</v>
      </c>
      <c r="F24" s="282">
        <v>10630</v>
      </c>
      <c r="G24" s="283">
        <v>10559.63</v>
      </c>
      <c r="H24" s="248">
        <f t="shared" si="0"/>
        <v>0.9933800564440263</v>
      </c>
    </row>
    <row r="25" spans="1:8" ht="18.75" customHeight="1">
      <c r="A25" s="284"/>
      <c r="B25" s="266"/>
      <c r="C25" s="280" t="s">
        <v>231</v>
      </c>
      <c r="D25" s="281" t="s">
        <v>232</v>
      </c>
      <c r="E25" s="271" t="s">
        <v>17</v>
      </c>
      <c r="F25" s="285">
        <v>24170</v>
      </c>
      <c r="G25" s="286">
        <v>24094.67</v>
      </c>
      <c r="H25" s="248">
        <f t="shared" si="0"/>
        <v>0.9968833264377327</v>
      </c>
    </row>
    <row r="26" spans="1:8" ht="18.75" customHeight="1">
      <c r="A26" s="269"/>
      <c r="B26" s="287"/>
      <c r="C26" s="288" t="s">
        <v>233</v>
      </c>
      <c r="D26" s="289" t="s">
        <v>234</v>
      </c>
      <c r="E26" s="290" t="s">
        <v>17</v>
      </c>
      <c r="F26" s="291">
        <v>3500</v>
      </c>
      <c r="G26" s="292">
        <v>3254.7</v>
      </c>
      <c r="H26" s="248">
        <f t="shared" si="0"/>
        <v>0.9299142857142857</v>
      </c>
    </row>
    <row r="27" spans="1:8" ht="19.5" customHeight="1">
      <c r="A27" s="269"/>
      <c r="B27" s="287"/>
      <c r="C27" s="293" t="s">
        <v>235</v>
      </c>
      <c r="D27" s="294" t="s">
        <v>236</v>
      </c>
      <c r="E27" s="240" t="s">
        <v>17</v>
      </c>
      <c r="F27" s="242">
        <v>5000</v>
      </c>
      <c r="G27" s="295">
        <v>4980</v>
      </c>
      <c r="H27" s="248">
        <f t="shared" si="0"/>
        <v>0.996</v>
      </c>
    </row>
    <row r="28" spans="1:8" ht="19.5" customHeight="1">
      <c r="A28" s="269"/>
      <c r="B28" s="287"/>
      <c r="C28" s="293" t="s">
        <v>237</v>
      </c>
      <c r="D28" s="294" t="s">
        <v>238</v>
      </c>
      <c r="E28" s="240" t="s">
        <v>17</v>
      </c>
      <c r="F28" s="242">
        <v>29000</v>
      </c>
      <c r="G28" s="295">
        <v>28601.33</v>
      </c>
      <c r="H28" s="248">
        <f t="shared" si="0"/>
        <v>0.9862527586206897</v>
      </c>
    </row>
    <row r="29" spans="1:8" ht="19.5" customHeight="1">
      <c r="A29" s="269"/>
      <c r="B29" s="287"/>
      <c r="C29" s="293" t="s">
        <v>239</v>
      </c>
      <c r="D29" s="294" t="s">
        <v>240</v>
      </c>
      <c r="E29" s="240" t="s">
        <v>17</v>
      </c>
      <c r="F29" s="242">
        <v>883500</v>
      </c>
      <c r="G29" s="295">
        <v>874796.8</v>
      </c>
      <c r="H29" s="248">
        <f t="shared" si="0"/>
        <v>0.9901491794001133</v>
      </c>
    </row>
    <row r="30" spans="1:8" ht="19.5" customHeight="1">
      <c r="A30" s="269"/>
      <c r="B30" s="287"/>
      <c r="C30" s="296" t="s">
        <v>209</v>
      </c>
      <c r="D30" s="294" t="s">
        <v>210</v>
      </c>
      <c r="E30" s="240" t="s">
        <v>17</v>
      </c>
      <c r="F30" s="242">
        <v>83100</v>
      </c>
      <c r="G30" s="295">
        <v>79058.56</v>
      </c>
      <c r="H30" s="248">
        <f t="shared" si="0"/>
        <v>0.9513665463297232</v>
      </c>
    </row>
    <row r="31" spans="1:8" ht="19.5" customHeight="1">
      <c r="A31" s="269"/>
      <c r="B31" s="287"/>
      <c r="C31" s="288" t="s">
        <v>241</v>
      </c>
      <c r="D31" s="294" t="s">
        <v>242</v>
      </c>
      <c r="E31" s="240" t="s">
        <v>226</v>
      </c>
      <c r="F31" s="242">
        <v>500</v>
      </c>
      <c r="G31" s="295">
        <v>168.34</v>
      </c>
      <c r="H31" s="248">
        <f t="shared" si="0"/>
        <v>0.33668</v>
      </c>
    </row>
    <row r="32" spans="1:8" ht="19.5" customHeight="1">
      <c r="A32" s="269"/>
      <c r="B32" s="287"/>
      <c r="C32" s="293" t="s">
        <v>221</v>
      </c>
      <c r="D32" s="294" t="s">
        <v>222</v>
      </c>
      <c r="E32" s="240" t="s">
        <v>17</v>
      </c>
      <c r="F32" s="242">
        <v>16000</v>
      </c>
      <c r="G32" s="295">
        <v>15651.92</v>
      </c>
      <c r="H32" s="248">
        <f t="shared" si="0"/>
        <v>0.978245</v>
      </c>
    </row>
    <row r="33" spans="1:8" ht="19.5" customHeight="1">
      <c r="A33" s="269"/>
      <c r="B33" s="287"/>
      <c r="C33" s="293" t="s">
        <v>243</v>
      </c>
      <c r="D33" s="294" t="s">
        <v>244</v>
      </c>
      <c r="E33" s="240" t="s">
        <v>17</v>
      </c>
      <c r="F33" s="242">
        <v>1200</v>
      </c>
      <c r="G33" s="295">
        <v>1188</v>
      </c>
      <c r="H33" s="248">
        <f t="shared" si="0"/>
        <v>0.99</v>
      </c>
    </row>
    <row r="34" spans="1:8" ht="25.5" customHeight="1">
      <c r="A34" s="269"/>
      <c r="B34" s="287"/>
      <c r="C34" s="293" t="s">
        <v>245</v>
      </c>
      <c r="D34" s="294" t="s">
        <v>246</v>
      </c>
      <c r="E34" s="240" t="s">
        <v>226</v>
      </c>
      <c r="F34" s="242">
        <v>2000</v>
      </c>
      <c r="G34" s="295">
        <v>1442.39</v>
      </c>
      <c r="H34" s="248">
        <f t="shared" si="0"/>
        <v>0.721195</v>
      </c>
    </row>
    <row r="35" spans="1:8" ht="27.75" customHeight="1">
      <c r="A35" s="269"/>
      <c r="B35" s="287"/>
      <c r="C35" s="293" t="s">
        <v>247</v>
      </c>
      <c r="D35" s="294" t="s">
        <v>248</v>
      </c>
      <c r="E35" s="240" t="s">
        <v>226</v>
      </c>
      <c r="F35" s="242">
        <v>1500</v>
      </c>
      <c r="G35" s="295">
        <v>915.86</v>
      </c>
      <c r="H35" s="248">
        <f t="shared" si="0"/>
        <v>0.6105733333333333</v>
      </c>
    </row>
    <row r="36" spans="1:8" ht="24.75" customHeight="1">
      <c r="A36" s="269"/>
      <c r="B36" s="287"/>
      <c r="C36" s="293">
        <v>4390</v>
      </c>
      <c r="D36" s="294" t="s">
        <v>249</v>
      </c>
      <c r="E36" s="240" t="s">
        <v>250</v>
      </c>
      <c r="F36" s="242">
        <v>1100</v>
      </c>
      <c r="G36" s="295">
        <v>0</v>
      </c>
      <c r="H36" s="248">
        <f t="shared" si="0"/>
        <v>0</v>
      </c>
    </row>
    <row r="37" spans="1:8" ht="20.25" customHeight="1">
      <c r="A37" s="269"/>
      <c r="B37" s="287"/>
      <c r="C37" s="293" t="s">
        <v>251</v>
      </c>
      <c r="D37" s="294" t="s">
        <v>252</v>
      </c>
      <c r="E37" s="240" t="s">
        <v>226</v>
      </c>
      <c r="F37" s="242">
        <v>3813</v>
      </c>
      <c r="G37" s="295">
        <v>3564.83</v>
      </c>
      <c r="H37" s="248">
        <f t="shared" si="0"/>
        <v>0.934914765276685</v>
      </c>
    </row>
    <row r="38" spans="1:8" ht="16.5" customHeight="1">
      <c r="A38" s="269"/>
      <c r="B38" s="287"/>
      <c r="C38" s="293">
        <v>4420</v>
      </c>
      <c r="D38" s="294" t="s">
        <v>253</v>
      </c>
      <c r="E38" s="240" t="s">
        <v>17</v>
      </c>
      <c r="F38" s="242">
        <v>187</v>
      </c>
      <c r="G38" s="295">
        <v>187</v>
      </c>
      <c r="H38" s="248">
        <f t="shared" si="0"/>
        <v>1</v>
      </c>
    </row>
    <row r="39" spans="1:8" ht="19.5" customHeight="1">
      <c r="A39" s="269"/>
      <c r="B39" s="287"/>
      <c r="C39" s="293" t="s">
        <v>223</v>
      </c>
      <c r="D39" s="294" t="s">
        <v>224</v>
      </c>
      <c r="E39" s="240" t="s">
        <v>254</v>
      </c>
      <c r="F39" s="242">
        <v>3700</v>
      </c>
      <c r="G39" s="295">
        <v>2792</v>
      </c>
      <c r="H39" s="248">
        <f t="shared" si="0"/>
        <v>0.7545945945945945</v>
      </c>
    </row>
    <row r="40" spans="1:8" ht="24" customHeight="1">
      <c r="A40" s="269"/>
      <c r="B40" s="287"/>
      <c r="C40" s="293" t="s">
        <v>255</v>
      </c>
      <c r="D40" s="294" t="s">
        <v>256</v>
      </c>
      <c r="E40" s="240" t="s">
        <v>17</v>
      </c>
      <c r="F40" s="242">
        <v>2500</v>
      </c>
      <c r="G40" s="295">
        <v>2500</v>
      </c>
      <c r="H40" s="248">
        <f t="shared" si="0"/>
        <v>1</v>
      </c>
    </row>
    <row r="41" spans="1:8" ht="16.5" customHeight="1">
      <c r="A41" s="269"/>
      <c r="B41" s="287"/>
      <c r="C41" s="293">
        <v>4480</v>
      </c>
      <c r="D41" s="294" t="s">
        <v>96</v>
      </c>
      <c r="E41" s="240" t="s">
        <v>17</v>
      </c>
      <c r="F41" s="242">
        <v>411009</v>
      </c>
      <c r="G41" s="295">
        <v>411008</v>
      </c>
      <c r="H41" s="248">
        <f t="shared" si="0"/>
        <v>0.9999975669632538</v>
      </c>
    </row>
    <row r="42" spans="1:8" ht="16.5" customHeight="1">
      <c r="A42" s="269"/>
      <c r="B42" s="287"/>
      <c r="C42" s="293">
        <v>4530</v>
      </c>
      <c r="D42" s="294" t="s">
        <v>257</v>
      </c>
      <c r="E42" s="240" t="s">
        <v>226</v>
      </c>
      <c r="F42" s="242">
        <v>2000</v>
      </c>
      <c r="G42" s="295">
        <v>0</v>
      </c>
      <c r="H42" s="248">
        <f t="shared" si="0"/>
        <v>0</v>
      </c>
    </row>
    <row r="43" spans="1:8" ht="29.25" customHeight="1">
      <c r="A43" s="269"/>
      <c r="B43" s="287"/>
      <c r="C43" s="293">
        <v>4570</v>
      </c>
      <c r="D43" s="294" t="s">
        <v>258</v>
      </c>
      <c r="E43" s="240" t="s">
        <v>17</v>
      </c>
      <c r="F43" s="242">
        <v>35881</v>
      </c>
      <c r="G43" s="295">
        <v>35881</v>
      </c>
      <c r="H43" s="248">
        <f t="shared" si="0"/>
        <v>1</v>
      </c>
    </row>
    <row r="44" spans="1:8" ht="30" customHeight="1">
      <c r="A44" s="269"/>
      <c r="B44" s="287"/>
      <c r="C44" s="293" t="s">
        <v>259</v>
      </c>
      <c r="D44" s="294" t="s">
        <v>260</v>
      </c>
      <c r="E44" s="240" t="s">
        <v>261</v>
      </c>
      <c r="F44" s="242">
        <v>1000</v>
      </c>
      <c r="G44" s="295">
        <v>0</v>
      </c>
      <c r="H44" s="248">
        <f t="shared" si="0"/>
        <v>0</v>
      </c>
    </row>
    <row r="45" spans="1:8" ht="24.75" customHeight="1">
      <c r="A45" s="269"/>
      <c r="B45" s="287"/>
      <c r="C45" s="293" t="s">
        <v>262</v>
      </c>
      <c r="D45" s="294" t="s">
        <v>263</v>
      </c>
      <c r="E45" s="240" t="s">
        <v>261</v>
      </c>
      <c r="F45" s="242">
        <v>500</v>
      </c>
      <c r="G45" s="295">
        <v>0</v>
      </c>
      <c r="H45" s="248">
        <f t="shared" si="0"/>
        <v>0</v>
      </c>
    </row>
    <row r="46" spans="1:8" ht="28.5" customHeight="1">
      <c r="A46" s="269"/>
      <c r="B46" s="287"/>
      <c r="C46" s="296" t="s">
        <v>264</v>
      </c>
      <c r="D46" s="297" t="s">
        <v>265</v>
      </c>
      <c r="E46" s="298" t="s">
        <v>254</v>
      </c>
      <c r="F46" s="283">
        <v>1000</v>
      </c>
      <c r="G46" s="299">
        <v>860</v>
      </c>
      <c r="H46" s="248">
        <f t="shared" si="0"/>
        <v>0.86</v>
      </c>
    </row>
    <row r="47" spans="1:8" ht="27.75" customHeight="1">
      <c r="A47" s="269"/>
      <c r="B47" s="287"/>
      <c r="C47" s="288">
        <v>4740</v>
      </c>
      <c r="D47" s="289" t="s">
        <v>266</v>
      </c>
      <c r="E47" s="290" t="s">
        <v>17</v>
      </c>
      <c r="F47" s="291">
        <v>1200</v>
      </c>
      <c r="G47" s="292">
        <v>1154.63</v>
      </c>
      <c r="H47" s="248">
        <f t="shared" si="0"/>
        <v>0.9621916666666668</v>
      </c>
    </row>
    <row r="48" spans="1:8" ht="27" customHeight="1">
      <c r="A48" s="278"/>
      <c r="B48" s="300"/>
      <c r="C48" s="296">
        <v>6060</v>
      </c>
      <c r="D48" s="297" t="s">
        <v>267</v>
      </c>
      <c r="E48" s="298" t="s">
        <v>17</v>
      </c>
      <c r="F48" s="283">
        <v>56300</v>
      </c>
      <c r="G48" s="299">
        <v>55560.63</v>
      </c>
      <c r="H48" s="248">
        <f t="shared" si="0"/>
        <v>0.9868673179396091</v>
      </c>
    </row>
    <row r="49" spans="1:8" ht="19.5" customHeight="1">
      <c r="A49" s="266"/>
      <c r="B49" s="266"/>
      <c r="C49" s="301"/>
      <c r="D49" s="302"/>
      <c r="E49" s="301"/>
      <c r="F49" s="303">
        <f>SUM(F22:F48)</f>
        <v>1706220</v>
      </c>
      <c r="G49" s="304">
        <f>SUM(G22:G48)</f>
        <v>1683037.41</v>
      </c>
      <c r="H49" s="253">
        <f t="shared" si="0"/>
        <v>0.9864128951717832</v>
      </c>
    </row>
    <row r="50" spans="1:8" ht="19.5" customHeight="1">
      <c r="A50" s="300"/>
      <c r="B50" s="300"/>
      <c r="C50" s="305"/>
      <c r="D50" s="306"/>
      <c r="E50" s="305"/>
      <c r="F50" s="260">
        <f>SUM(F49)</f>
        <v>1706220</v>
      </c>
      <c r="G50" s="307">
        <f>SUM(G49)</f>
        <v>1683037.41</v>
      </c>
      <c r="H50" s="261">
        <f t="shared" si="0"/>
        <v>0.9864128951717832</v>
      </c>
    </row>
    <row r="51" spans="1:8" ht="19.5" customHeight="1">
      <c r="A51" s="308" t="s">
        <v>36</v>
      </c>
      <c r="B51" s="309"/>
      <c r="C51" s="310"/>
      <c r="D51" s="311" t="s">
        <v>37</v>
      </c>
      <c r="E51" s="312"/>
      <c r="F51" s="242"/>
      <c r="G51" s="295"/>
      <c r="H51" s="256"/>
    </row>
    <row r="52" spans="1:8" ht="19.5" customHeight="1">
      <c r="A52" s="266"/>
      <c r="B52" s="313" t="s">
        <v>268</v>
      </c>
      <c r="C52" s="314"/>
      <c r="D52" s="315" t="s">
        <v>269</v>
      </c>
      <c r="E52" s="316"/>
      <c r="F52" s="242"/>
      <c r="G52" s="295"/>
      <c r="H52" s="317"/>
    </row>
    <row r="53" spans="1:8" ht="53.25" customHeight="1">
      <c r="A53" s="287"/>
      <c r="B53" s="318"/>
      <c r="C53" s="319" t="s">
        <v>270</v>
      </c>
      <c r="D53" s="294" t="s">
        <v>271</v>
      </c>
      <c r="E53" s="240" t="s">
        <v>17</v>
      </c>
      <c r="F53" s="242">
        <v>208570</v>
      </c>
      <c r="G53" s="295">
        <v>208560.72</v>
      </c>
      <c r="H53" s="248">
        <f>G53/F53</f>
        <v>0.9999555065445653</v>
      </c>
    </row>
    <row r="54" spans="1:8" ht="38.25" customHeight="1">
      <c r="A54" s="287"/>
      <c r="B54" s="318"/>
      <c r="C54" s="319" t="s">
        <v>221</v>
      </c>
      <c r="D54" s="294" t="s">
        <v>222</v>
      </c>
      <c r="E54" s="240" t="s">
        <v>272</v>
      </c>
      <c r="F54" s="242">
        <v>204000</v>
      </c>
      <c r="G54" s="295">
        <v>171644.8</v>
      </c>
      <c r="H54" s="248">
        <f>G54/F54</f>
        <v>0.8413960784313725</v>
      </c>
    </row>
    <row r="55" spans="1:8" ht="19.5" customHeight="1">
      <c r="A55" s="287"/>
      <c r="B55" s="320"/>
      <c r="C55" s="321"/>
      <c r="D55" s="306"/>
      <c r="E55" s="305"/>
      <c r="F55" s="322">
        <f>SUM(F53:F54)</f>
        <v>412570</v>
      </c>
      <c r="G55" s="323">
        <f>SUM(G53:G54)</f>
        <v>380205.52</v>
      </c>
      <c r="H55" s="253">
        <f>G55/F55</f>
        <v>0.9215539665996074</v>
      </c>
    </row>
    <row r="56" spans="1:8" ht="20.25" customHeight="1">
      <c r="A56" s="287"/>
      <c r="B56" s="324" t="s">
        <v>38</v>
      </c>
      <c r="C56" s="325"/>
      <c r="D56" s="326" t="s">
        <v>39</v>
      </c>
      <c r="E56" s="290"/>
      <c r="F56" s="291"/>
      <c r="G56" s="292"/>
      <c r="H56" s="256"/>
    </row>
    <row r="57" spans="1:8" ht="42.75" customHeight="1">
      <c r="A57" s="269"/>
      <c r="B57" s="327"/>
      <c r="C57" s="271">
        <v>2710</v>
      </c>
      <c r="D57" s="294" t="s">
        <v>273</v>
      </c>
      <c r="E57" s="316" t="s">
        <v>17</v>
      </c>
      <c r="F57" s="328">
        <v>91550.75</v>
      </c>
      <c r="G57" s="329">
        <v>91550.75</v>
      </c>
      <c r="H57" s="248">
        <f>G57/F57</f>
        <v>1</v>
      </c>
    </row>
    <row r="58" spans="1:8" ht="21" customHeight="1">
      <c r="A58" s="269"/>
      <c r="B58" s="287"/>
      <c r="C58" s="330" t="s">
        <v>213</v>
      </c>
      <c r="D58" s="294" t="s">
        <v>214</v>
      </c>
      <c r="E58" s="240" t="s">
        <v>17</v>
      </c>
      <c r="F58" s="242">
        <v>973420</v>
      </c>
      <c r="G58" s="295">
        <v>962434.25</v>
      </c>
      <c r="H58" s="248">
        <f>G58/F58</f>
        <v>0.9887142754412278</v>
      </c>
    </row>
    <row r="59" spans="1:8" ht="66" customHeight="1">
      <c r="A59" s="269"/>
      <c r="B59" s="287"/>
      <c r="C59" s="288">
        <v>6300</v>
      </c>
      <c r="D59" s="294" t="s">
        <v>274</v>
      </c>
      <c r="E59" s="240" t="s">
        <v>17</v>
      </c>
      <c r="F59" s="242">
        <v>1064369.25</v>
      </c>
      <c r="G59" s="295">
        <v>1053254.25</v>
      </c>
      <c r="H59" s="248">
        <f>G59/F59</f>
        <v>0.989557195493951</v>
      </c>
    </row>
    <row r="60" spans="1:8" ht="68.25" customHeight="1">
      <c r="A60" s="269"/>
      <c r="B60" s="287"/>
      <c r="C60" s="275">
        <v>6620</v>
      </c>
      <c r="D60" s="294" t="s">
        <v>275</v>
      </c>
      <c r="E60" s="240" t="s">
        <v>17</v>
      </c>
      <c r="F60" s="242">
        <v>1204241.16</v>
      </c>
      <c r="G60" s="295">
        <v>1204241.16</v>
      </c>
      <c r="H60" s="248">
        <f>G60/F60</f>
        <v>1</v>
      </c>
    </row>
    <row r="61" spans="1:8" ht="18" customHeight="1">
      <c r="A61" s="269"/>
      <c r="B61" s="300"/>
      <c r="C61" s="331"/>
      <c r="D61" s="332"/>
      <c r="E61" s="257"/>
      <c r="F61" s="252">
        <f>SUM(F57:F60)</f>
        <v>3333581.16</v>
      </c>
      <c r="G61" s="333">
        <f>SUM(G57:G60)</f>
        <v>3311480.41</v>
      </c>
      <c r="H61" s="253">
        <f>G61/F61</f>
        <v>0.9933702679073216</v>
      </c>
    </row>
    <row r="62" spans="1:8" ht="18" customHeight="1">
      <c r="A62" s="287"/>
      <c r="B62" s="334" t="s">
        <v>276</v>
      </c>
      <c r="C62" s="325"/>
      <c r="D62" s="335" t="s">
        <v>277</v>
      </c>
      <c r="E62" s="240"/>
      <c r="F62" s="242"/>
      <c r="G62" s="295"/>
      <c r="H62" s="256"/>
    </row>
    <row r="63" spans="1:8" ht="18" customHeight="1">
      <c r="A63" s="287"/>
      <c r="B63" s="336"/>
      <c r="C63" s="337">
        <v>4210</v>
      </c>
      <c r="D63" s="338" t="s">
        <v>238</v>
      </c>
      <c r="E63" s="240" t="s">
        <v>254</v>
      </c>
      <c r="F63" s="242">
        <v>18700</v>
      </c>
      <c r="G63" s="295">
        <v>16314.26</v>
      </c>
      <c r="H63" s="248">
        <f aca="true" t="shared" si="1" ref="H63:H68">G63/F63</f>
        <v>0.8724203208556149</v>
      </c>
    </row>
    <row r="64" spans="1:8" ht="18" customHeight="1">
      <c r="A64" s="287"/>
      <c r="B64" s="336"/>
      <c r="C64" s="337">
        <v>4270</v>
      </c>
      <c r="D64" s="338" t="s">
        <v>210</v>
      </c>
      <c r="E64" s="240" t="s">
        <v>17</v>
      </c>
      <c r="F64" s="242">
        <v>452000</v>
      </c>
      <c r="G64" s="295">
        <v>451041.34</v>
      </c>
      <c r="H64" s="248">
        <f t="shared" si="1"/>
        <v>0.9978790707964602</v>
      </c>
    </row>
    <row r="65" spans="1:8" ht="18" customHeight="1">
      <c r="A65" s="287"/>
      <c r="B65" s="336"/>
      <c r="C65" s="337">
        <v>4300</v>
      </c>
      <c r="D65" s="338" t="s">
        <v>222</v>
      </c>
      <c r="E65" s="240" t="s">
        <v>17</v>
      </c>
      <c r="F65" s="242">
        <v>54000</v>
      </c>
      <c r="G65" s="295">
        <v>52096.14</v>
      </c>
      <c r="H65" s="248">
        <f t="shared" si="1"/>
        <v>0.9647433333333333</v>
      </c>
    </row>
    <row r="66" spans="1:8" ht="18.75" customHeight="1">
      <c r="A66" s="287"/>
      <c r="B66" s="275"/>
      <c r="C66" s="288" t="s">
        <v>213</v>
      </c>
      <c r="D66" s="294" t="s">
        <v>214</v>
      </c>
      <c r="E66" s="240" t="s">
        <v>254</v>
      </c>
      <c r="F66" s="242">
        <v>1595000</v>
      </c>
      <c r="G66" s="295">
        <v>888379.4</v>
      </c>
      <c r="H66" s="248">
        <f t="shared" si="1"/>
        <v>0.5569776802507838</v>
      </c>
    </row>
    <row r="67" spans="1:8" ht="18.75" customHeight="1">
      <c r="A67" s="287"/>
      <c r="B67" s="275"/>
      <c r="C67" s="339"/>
      <c r="D67" s="332"/>
      <c r="E67" s="257"/>
      <c r="F67" s="252">
        <f>SUM(F63:F66)</f>
        <v>2119700</v>
      </c>
      <c r="G67" s="333">
        <f>SUM(G63:G66)</f>
        <v>1407831.1400000001</v>
      </c>
      <c r="H67" s="253">
        <f t="shared" si="1"/>
        <v>0.6641652781053924</v>
      </c>
    </row>
    <row r="68" spans="1:8" ht="18.75" customHeight="1">
      <c r="A68" s="300"/>
      <c r="B68" s="330"/>
      <c r="C68" s="340"/>
      <c r="D68" s="341"/>
      <c r="E68" s="342"/>
      <c r="F68" s="343">
        <f>F55+F61+F67</f>
        <v>5865851.16</v>
      </c>
      <c r="G68" s="344">
        <f>G55+G61+G67</f>
        <v>5099517.07</v>
      </c>
      <c r="H68" s="261">
        <f t="shared" si="1"/>
        <v>0.869356710714767</v>
      </c>
    </row>
    <row r="69" spans="1:8" ht="18.75" customHeight="1">
      <c r="A69" s="345">
        <v>630</v>
      </c>
      <c r="B69" s="325"/>
      <c r="C69" s="325"/>
      <c r="D69" s="346" t="s">
        <v>278</v>
      </c>
      <c r="E69" s="290"/>
      <c r="F69" s="347"/>
      <c r="G69" s="348"/>
      <c r="H69" s="349"/>
    </row>
    <row r="70" spans="1:8" ht="18.75" customHeight="1">
      <c r="A70" s="269"/>
      <c r="B70" s="350">
        <v>63003</v>
      </c>
      <c r="C70" s="325"/>
      <c r="D70" s="351" t="s">
        <v>279</v>
      </c>
      <c r="E70" s="240"/>
      <c r="F70" s="352"/>
      <c r="G70" s="353"/>
      <c r="H70" s="349"/>
    </row>
    <row r="71" spans="1:8" ht="56.25" customHeight="1">
      <c r="A71" s="269"/>
      <c r="B71" s="354"/>
      <c r="C71" s="271">
        <v>6610</v>
      </c>
      <c r="D71" s="272" t="s">
        <v>280</v>
      </c>
      <c r="E71" s="240" t="s">
        <v>254</v>
      </c>
      <c r="F71" s="242">
        <v>38000</v>
      </c>
      <c r="G71" s="295">
        <v>34053.25</v>
      </c>
      <c r="H71" s="248">
        <f>G71/F71</f>
        <v>0.8961381578947368</v>
      </c>
    </row>
    <row r="72" spans="1:8" ht="18.75" customHeight="1">
      <c r="A72" s="269"/>
      <c r="B72" s="355"/>
      <c r="C72" s="356"/>
      <c r="D72" s="315"/>
      <c r="E72" s="357"/>
      <c r="F72" s="252">
        <f>SUM(F71)</f>
        <v>38000</v>
      </c>
      <c r="G72" s="333">
        <f>SUM(G71)</f>
        <v>34053.25</v>
      </c>
      <c r="H72" s="253">
        <f>G72/F72</f>
        <v>0.8961381578947368</v>
      </c>
    </row>
    <row r="73" spans="1:8" ht="18.75" customHeight="1">
      <c r="A73" s="269"/>
      <c r="B73" s="287"/>
      <c r="C73" s="356"/>
      <c r="D73" s="358"/>
      <c r="E73" s="359"/>
      <c r="F73" s="360">
        <f>SUM(F72)</f>
        <v>38000</v>
      </c>
      <c r="G73" s="361">
        <f>SUM(G72)</f>
        <v>34053.25</v>
      </c>
      <c r="H73" s="261">
        <f>G73/F73</f>
        <v>0.8961381578947368</v>
      </c>
    </row>
    <row r="74" spans="1:8" ht="19.5" customHeight="1">
      <c r="A74" s="362" t="s">
        <v>42</v>
      </c>
      <c r="B74" s="363"/>
      <c r="C74" s="364"/>
      <c r="D74" s="302" t="s">
        <v>43</v>
      </c>
      <c r="E74" s="365"/>
      <c r="F74" s="291"/>
      <c r="G74" s="292"/>
      <c r="H74" s="248"/>
    </row>
    <row r="75" spans="1:8" ht="30" customHeight="1">
      <c r="A75" s="266"/>
      <c r="B75" s="366" t="s">
        <v>281</v>
      </c>
      <c r="C75" s="367"/>
      <c r="D75" s="335" t="s">
        <v>282</v>
      </c>
      <c r="E75" s="240"/>
      <c r="F75" s="242"/>
      <c r="G75" s="295"/>
      <c r="H75" s="248"/>
    </row>
    <row r="76" spans="1:8" ht="18.75" customHeight="1">
      <c r="A76" s="287"/>
      <c r="B76" s="368"/>
      <c r="C76" s="293" t="s">
        <v>227</v>
      </c>
      <c r="D76" s="294" t="s">
        <v>228</v>
      </c>
      <c r="E76" s="240" t="s">
        <v>17</v>
      </c>
      <c r="F76" s="242">
        <v>187300</v>
      </c>
      <c r="G76" s="295">
        <v>183036.84</v>
      </c>
      <c r="H76" s="248">
        <f aca="true" t="shared" si="2" ref="H76:H100">G76/F76</f>
        <v>0.977238868126001</v>
      </c>
    </row>
    <row r="77" spans="1:8" ht="18.75" customHeight="1">
      <c r="A77" s="287"/>
      <c r="B77" s="275"/>
      <c r="C77" s="293" t="s">
        <v>229</v>
      </c>
      <c r="D77" s="294" t="s">
        <v>230</v>
      </c>
      <c r="E77" s="240" t="s">
        <v>17</v>
      </c>
      <c r="F77" s="242">
        <v>10400</v>
      </c>
      <c r="G77" s="295">
        <v>10344.16</v>
      </c>
      <c r="H77" s="248">
        <f t="shared" si="2"/>
        <v>0.9946307692307692</v>
      </c>
    </row>
    <row r="78" spans="1:8" ht="18.75" customHeight="1">
      <c r="A78" s="287"/>
      <c r="B78" s="275"/>
      <c r="C78" s="293" t="s">
        <v>231</v>
      </c>
      <c r="D78" s="294" t="s">
        <v>232</v>
      </c>
      <c r="E78" s="240" t="s">
        <v>17</v>
      </c>
      <c r="F78" s="242">
        <v>33200</v>
      </c>
      <c r="G78" s="295">
        <v>30901.8</v>
      </c>
      <c r="H78" s="248">
        <f t="shared" si="2"/>
        <v>0.930777108433735</v>
      </c>
    </row>
    <row r="79" spans="1:8" ht="21" customHeight="1">
      <c r="A79" s="287"/>
      <c r="B79" s="275"/>
      <c r="C79" s="293" t="s">
        <v>233</v>
      </c>
      <c r="D79" s="294" t="s">
        <v>234</v>
      </c>
      <c r="E79" s="240" t="s">
        <v>254</v>
      </c>
      <c r="F79" s="242">
        <v>5300</v>
      </c>
      <c r="G79" s="295">
        <v>4687.38</v>
      </c>
      <c r="H79" s="248">
        <f t="shared" si="2"/>
        <v>0.884411320754717</v>
      </c>
    </row>
    <row r="80" spans="1:8" ht="18.75" customHeight="1">
      <c r="A80" s="287"/>
      <c r="B80" s="275"/>
      <c r="C80" s="293" t="s">
        <v>235</v>
      </c>
      <c r="D80" s="294" t="s">
        <v>236</v>
      </c>
      <c r="E80" s="240" t="s">
        <v>226</v>
      </c>
      <c r="F80" s="242">
        <v>3500</v>
      </c>
      <c r="G80" s="295">
        <v>3000</v>
      </c>
      <c r="H80" s="248">
        <f t="shared" si="2"/>
        <v>0.8571428571428571</v>
      </c>
    </row>
    <row r="81" spans="1:8" ht="18.75" customHeight="1">
      <c r="A81" s="287"/>
      <c r="B81" s="275"/>
      <c r="C81" s="293" t="s">
        <v>237</v>
      </c>
      <c r="D81" s="294" t="s">
        <v>238</v>
      </c>
      <c r="E81" s="240" t="s">
        <v>17</v>
      </c>
      <c r="F81" s="242">
        <v>9400</v>
      </c>
      <c r="G81" s="295">
        <v>9277.56</v>
      </c>
      <c r="H81" s="248">
        <f t="shared" si="2"/>
        <v>0.9869744680851064</v>
      </c>
    </row>
    <row r="82" spans="1:8" ht="18.75" customHeight="1">
      <c r="A82" s="287"/>
      <c r="B82" s="275"/>
      <c r="C82" s="296" t="s">
        <v>239</v>
      </c>
      <c r="D82" s="294" t="s">
        <v>240</v>
      </c>
      <c r="E82" s="240" t="s">
        <v>17</v>
      </c>
      <c r="F82" s="242">
        <v>456940</v>
      </c>
      <c r="G82" s="295">
        <v>438795.83</v>
      </c>
      <c r="H82" s="248">
        <f t="shared" si="2"/>
        <v>0.9602920077034184</v>
      </c>
    </row>
    <row r="83" spans="1:8" ht="18.75" customHeight="1">
      <c r="A83" s="287"/>
      <c r="B83" s="275"/>
      <c r="C83" s="369" t="s">
        <v>209</v>
      </c>
      <c r="D83" s="294" t="s">
        <v>210</v>
      </c>
      <c r="E83" s="240" t="s">
        <v>17</v>
      </c>
      <c r="F83" s="242">
        <v>157660</v>
      </c>
      <c r="G83" s="295">
        <v>155152.15</v>
      </c>
      <c r="H83" s="248">
        <f t="shared" si="2"/>
        <v>0.9840933020423697</v>
      </c>
    </row>
    <row r="84" spans="1:8" ht="18.75" customHeight="1">
      <c r="A84" s="287"/>
      <c r="B84" s="275"/>
      <c r="C84" s="293" t="s">
        <v>241</v>
      </c>
      <c r="D84" s="294" t="s">
        <v>242</v>
      </c>
      <c r="E84" s="240" t="s">
        <v>226</v>
      </c>
      <c r="F84" s="242">
        <v>450</v>
      </c>
      <c r="G84" s="295">
        <v>154</v>
      </c>
      <c r="H84" s="248">
        <f t="shared" si="2"/>
        <v>0.3422222222222222</v>
      </c>
    </row>
    <row r="85" spans="1:8" ht="18.75" customHeight="1">
      <c r="A85" s="287"/>
      <c r="B85" s="275"/>
      <c r="C85" s="293" t="s">
        <v>221</v>
      </c>
      <c r="D85" s="294" t="s">
        <v>222</v>
      </c>
      <c r="E85" s="240" t="s">
        <v>17</v>
      </c>
      <c r="F85" s="242">
        <v>148800</v>
      </c>
      <c r="G85" s="295">
        <v>136263.9</v>
      </c>
      <c r="H85" s="248">
        <f t="shared" si="2"/>
        <v>0.9157520161290322</v>
      </c>
    </row>
    <row r="86" spans="1:8" ht="21.75" customHeight="1">
      <c r="A86" s="287"/>
      <c r="B86" s="275"/>
      <c r="C86" s="293" t="s">
        <v>243</v>
      </c>
      <c r="D86" s="294" t="s">
        <v>244</v>
      </c>
      <c r="E86" s="240" t="s">
        <v>226</v>
      </c>
      <c r="F86" s="242">
        <v>1200</v>
      </c>
      <c r="G86" s="295">
        <v>1098</v>
      </c>
      <c r="H86" s="248">
        <f t="shared" si="2"/>
        <v>0.915</v>
      </c>
    </row>
    <row r="87" spans="1:8" ht="28.5" customHeight="1">
      <c r="A87" s="287"/>
      <c r="B87" s="275"/>
      <c r="C87" s="293" t="s">
        <v>245</v>
      </c>
      <c r="D87" s="294" t="s">
        <v>246</v>
      </c>
      <c r="E87" s="240" t="s">
        <v>226</v>
      </c>
      <c r="F87" s="242">
        <v>750</v>
      </c>
      <c r="G87" s="295">
        <v>488</v>
      </c>
      <c r="H87" s="248">
        <f t="shared" si="2"/>
        <v>0.6506666666666666</v>
      </c>
    </row>
    <row r="88" spans="1:8" ht="27" customHeight="1">
      <c r="A88" s="287"/>
      <c r="B88" s="275"/>
      <c r="C88" s="296" t="s">
        <v>247</v>
      </c>
      <c r="D88" s="297" t="s">
        <v>248</v>
      </c>
      <c r="E88" s="298" t="s">
        <v>254</v>
      </c>
      <c r="F88" s="283">
        <v>3600</v>
      </c>
      <c r="G88" s="299">
        <v>3183.43</v>
      </c>
      <c r="H88" s="248">
        <f t="shared" si="2"/>
        <v>0.8842861111111111</v>
      </c>
    </row>
    <row r="89" spans="1:8" ht="21" customHeight="1">
      <c r="A89" s="287"/>
      <c r="B89" s="275"/>
      <c r="C89" s="288" t="s">
        <v>251</v>
      </c>
      <c r="D89" s="289" t="s">
        <v>252</v>
      </c>
      <c r="E89" s="240" t="s">
        <v>226</v>
      </c>
      <c r="F89" s="370">
        <v>6500</v>
      </c>
      <c r="G89" s="292">
        <v>5656.8</v>
      </c>
      <c r="H89" s="248">
        <f t="shared" si="2"/>
        <v>0.8702769230769231</v>
      </c>
    </row>
    <row r="90" spans="1:8" ht="18.75" customHeight="1">
      <c r="A90" s="287"/>
      <c r="B90" s="275"/>
      <c r="C90" s="293" t="s">
        <v>223</v>
      </c>
      <c r="D90" s="294" t="s">
        <v>224</v>
      </c>
      <c r="E90" s="371" t="s">
        <v>254</v>
      </c>
      <c r="F90" s="372">
        <v>3500</v>
      </c>
      <c r="G90" s="295">
        <v>2737</v>
      </c>
      <c r="H90" s="248">
        <f t="shared" si="2"/>
        <v>0.782</v>
      </c>
    </row>
    <row r="91" spans="1:8" ht="27.75" customHeight="1">
      <c r="A91" s="287"/>
      <c r="B91" s="275"/>
      <c r="C91" s="293" t="s">
        <v>255</v>
      </c>
      <c r="D91" s="294" t="s">
        <v>256</v>
      </c>
      <c r="E91" s="371" t="s">
        <v>283</v>
      </c>
      <c r="F91" s="372">
        <v>4600</v>
      </c>
      <c r="G91" s="295">
        <v>4000.16</v>
      </c>
      <c r="H91" s="248">
        <f t="shared" si="2"/>
        <v>0.8695999999999999</v>
      </c>
    </row>
    <row r="92" spans="1:8" ht="25.5" customHeight="1">
      <c r="A92" s="300"/>
      <c r="B92" s="330"/>
      <c r="C92" s="296">
        <v>4480</v>
      </c>
      <c r="D92" s="297" t="s">
        <v>96</v>
      </c>
      <c r="E92" s="373" t="s">
        <v>17</v>
      </c>
      <c r="F92" s="374">
        <v>12326</v>
      </c>
      <c r="G92" s="299">
        <v>12317</v>
      </c>
      <c r="H92" s="248">
        <f t="shared" si="2"/>
        <v>0.9992698361187733</v>
      </c>
    </row>
    <row r="93" spans="1:8" ht="16.5" customHeight="1">
      <c r="A93" s="284"/>
      <c r="B93" s="266"/>
      <c r="C93" s="288" t="s">
        <v>284</v>
      </c>
      <c r="D93" s="289" t="s">
        <v>257</v>
      </c>
      <c r="E93" s="290" t="s">
        <v>226</v>
      </c>
      <c r="F93" s="370">
        <v>12000</v>
      </c>
      <c r="G93" s="292">
        <v>0</v>
      </c>
      <c r="H93" s="248">
        <f t="shared" si="2"/>
        <v>0</v>
      </c>
    </row>
    <row r="94" spans="1:8" ht="40.5" customHeight="1">
      <c r="A94" s="269"/>
      <c r="B94" s="287"/>
      <c r="C94" s="293">
        <v>4570</v>
      </c>
      <c r="D94" s="294" t="s">
        <v>258</v>
      </c>
      <c r="E94" s="371" t="s">
        <v>17</v>
      </c>
      <c r="F94" s="372">
        <v>1094</v>
      </c>
      <c r="G94" s="295">
        <v>1094</v>
      </c>
      <c r="H94" s="248">
        <f t="shared" si="2"/>
        <v>1</v>
      </c>
    </row>
    <row r="95" spans="1:8" ht="27.75" customHeight="1">
      <c r="A95" s="269"/>
      <c r="B95" s="287"/>
      <c r="C95" s="293" t="s">
        <v>262</v>
      </c>
      <c r="D95" s="294" t="s">
        <v>263</v>
      </c>
      <c r="E95" s="240" t="s">
        <v>254</v>
      </c>
      <c r="F95" s="372">
        <v>8000</v>
      </c>
      <c r="G95" s="295">
        <v>6841.42</v>
      </c>
      <c r="H95" s="248">
        <f t="shared" si="2"/>
        <v>0.8551775</v>
      </c>
    </row>
    <row r="96" spans="1:8" ht="29.25" customHeight="1">
      <c r="A96" s="269"/>
      <c r="B96" s="287"/>
      <c r="C96" s="293" t="s">
        <v>264</v>
      </c>
      <c r="D96" s="294" t="s">
        <v>265</v>
      </c>
      <c r="E96" s="240" t="s">
        <v>254</v>
      </c>
      <c r="F96" s="372">
        <v>2800</v>
      </c>
      <c r="G96" s="295">
        <v>1516</v>
      </c>
      <c r="H96" s="248">
        <f t="shared" si="2"/>
        <v>0.5414285714285715</v>
      </c>
    </row>
    <row r="97" spans="1:8" ht="30" customHeight="1">
      <c r="A97" s="269"/>
      <c r="B97" s="287"/>
      <c r="C97" s="293" t="s">
        <v>285</v>
      </c>
      <c r="D97" s="294" t="s">
        <v>286</v>
      </c>
      <c r="E97" s="240" t="s">
        <v>254</v>
      </c>
      <c r="F97" s="372">
        <v>1000</v>
      </c>
      <c r="G97" s="295">
        <v>484.8</v>
      </c>
      <c r="H97" s="248">
        <f t="shared" si="2"/>
        <v>0.4848</v>
      </c>
    </row>
    <row r="98" spans="1:8" ht="29.25" customHeight="1">
      <c r="A98" s="269"/>
      <c r="B98" s="287"/>
      <c r="C98" s="293" t="s">
        <v>287</v>
      </c>
      <c r="D98" s="294" t="s">
        <v>288</v>
      </c>
      <c r="E98" s="240" t="s">
        <v>254</v>
      </c>
      <c r="F98" s="372">
        <v>8000</v>
      </c>
      <c r="G98" s="295">
        <v>7188.9</v>
      </c>
      <c r="H98" s="248">
        <f t="shared" si="2"/>
        <v>0.8986124999999999</v>
      </c>
    </row>
    <row r="99" spans="1:8" ht="24" customHeight="1">
      <c r="A99" s="269"/>
      <c r="B99" s="287"/>
      <c r="C99" s="280">
        <v>6050</v>
      </c>
      <c r="D99" s="294" t="s">
        <v>214</v>
      </c>
      <c r="E99" s="240" t="s">
        <v>254</v>
      </c>
      <c r="F99" s="372">
        <v>175000</v>
      </c>
      <c r="G99" s="295">
        <v>139086.11</v>
      </c>
      <c r="H99" s="248">
        <f t="shared" si="2"/>
        <v>0.7947777714285713</v>
      </c>
    </row>
    <row r="100" spans="1:8" ht="19.5" customHeight="1">
      <c r="A100" s="269"/>
      <c r="B100" s="300"/>
      <c r="C100" s="375"/>
      <c r="D100" s="332"/>
      <c r="E100" s="376"/>
      <c r="F100" s="377">
        <f>SUM(F76:F99)</f>
        <v>1253320</v>
      </c>
      <c r="G100" s="333">
        <f>SUM(G76:G99)</f>
        <v>1157305.2400000002</v>
      </c>
      <c r="H100" s="253">
        <f t="shared" si="2"/>
        <v>0.9233916637411038</v>
      </c>
    </row>
    <row r="101" spans="1:8" ht="19.5" customHeight="1">
      <c r="A101" s="287"/>
      <c r="B101" s="313" t="s">
        <v>44</v>
      </c>
      <c r="C101" s="378"/>
      <c r="D101" s="335" t="s">
        <v>45</v>
      </c>
      <c r="E101" s="371"/>
      <c r="F101" s="372"/>
      <c r="G101" s="295"/>
      <c r="H101" s="248"/>
    </row>
    <row r="102" spans="1:8" ht="18.75" customHeight="1">
      <c r="A102" s="287"/>
      <c r="B102" s="318"/>
      <c r="C102" s="319" t="s">
        <v>221</v>
      </c>
      <c r="D102" s="294" t="s">
        <v>222</v>
      </c>
      <c r="E102" s="240" t="s">
        <v>226</v>
      </c>
      <c r="F102" s="372">
        <v>27500</v>
      </c>
      <c r="G102" s="295">
        <v>20830.13</v>
      </c>
      <c r="H102" s="248">
        <f aca="true" t="shared" si="3" ref="H102:H107">G102/F102</f>
        <v>0.7574592727272728</v>
      </c>
    </row>
    <row r="103" spans="1:8" ht="18.75" customHeight="1">
      <c r="A103" s="287"/>
      <c r="B103" s="318"/>
      <c r="C103" s="319">
        <v>4510</v>
      </c>
      <c r="D103" s="294" t="s">
        <v>289</v>
      </c>
      <c r="E103" s="240" t="s">
        <v>226</v>
      </c>
      <c r="F103" s="372">
        <v>1900</v>
      </c>
      <c r="G103" s="295">
        <v>1618</v>
      </c>
      <c r="H103" s="248">
        <f t="shared" si="3"/>
        <v>0.8515789473684211</v>
      </c>
    </row>
    <row r="104" spans="1:8" ht="28.5" customHeight="1">
      <c r="A104" s="287"/>
      <c r="B104" s="318"/>
      <c r="C104" s="319">
        <v>4520</v>
      </c>
      <c r="D104" s="294" t="s">
        <v>290</v>
      </c>
      <c r="E104" s="371" t="s">
        <v>17</v>
      </c>
      <c r="F104" s="372">
        <v>19700</v>
      </c>
      <c r="G104" s="295">
        <v>19673.73</v>
      </c>
      <c r="H104" s="248">
        <f t="shared" si="3"/>
        <v>0.9986664974619289</v>
      </c>
    </row>
    <row r="105" spans="1:8" ht="28.5" customHeight="1">
      <c r="A105" s="287"/>
      <c r="B105" s="318"/>
      <c r="C105" s="319" t="s">
        <v>291</v>
      </c>
      <c r="D105" s="294" t="s">
        <v>267</v>
      </c>
      <c r="E105" s="371" t="s">
        <v>17</v>
      </c>
      <c r="F105" s="372">
        <v>215000</v>
      </c>
      <c r="G105" s="295">
        <v>203959</v>
      </c>
      <c r="H105" s="248">
        <f t="shared" si="3"/>
        <v>0.948646511627907</v>
      </c>
    </row>
    <row r="106" spans="1:8" ht="19.5" customHeight="1">
      <c r="A106" s="287"/>
      <c r="B106" s="318"/>
      <c r="C106" s="379"/>
      <c r="D106" s="332"/>
      <c r="E106" s="376"/>
      <c r="F106" s="377">
        <f>SUM(F102:F105)</f>
        <v>264100</v>
      </c>
      <c r="G106" s="333">
        <f>SUM(G102:G105)</f>
        <v>246080.86</v>
      </c>
      <c r="H106" s="253">
        <f t="shared" si="3"/>
        <v>0.931771525937145</v>
      </c>
    </row>
    <row r="107" spans="1:8" ht="19.5" customHeight="1">
      <c r="A107" s="300"/>
      <c r="B107" s="320"/>
      <c r="C107" s="380"/>
      <c r="D107" s="306"/>
      <c r="E107" s="376"/>
      <c r="F107" s="381">
        <f>F100+F106</f>
        <v>1517420</v>
      </c>
      <c r="G107" s="307">
        <f>G100+G106</f>
        <v>1403386.1</v>
      </c>
      <c r="H107" s="261">
        <f t="shared" si="3"/>
        <v>0.9248501403698384</v>
      </c>
    </row>
    <row r="108" spans="1:8" ht="19.5" customHeight="1">
      <c r="A108" s="308" t="s">
        <v>292</v>
      </c>
      <c r="B108" s="382"/>
      <c r="C108" s="383"/>
      <c r="D108" s="384" t="s">
        <v>58</v>
      </c>
      <c r="E108" s="385"/>
      <c r="F108" s="372"/>
      <c r="G108" s="295"/>
      <c r="H108" s="248"/>
    </row>
    <row r="109" spans="1:8" ht="19.5" customHeight="1">
      <c r="A109" s="266"/>
      <c r="B109" s="386" t="s">
        <v>293</v>
      </c>
      <c r="C109" s="367"/>
      <c r="D109" s="335" t="s">
        <v>294</v>
      </c>
      <c r="E109" s="371"/>
      <c r="F109" s="372"/>
      <c r="G109" s="295"/>
      <c r="H109" s="248"/>
    </row>
    <row r="110" spans="1:8" ht="19.5" customHeight="1">
      <c r="A110" s="287"/>
      <c r="B110" s="387"/>
      <c r="C110" s="388">
        <v>4170</v>
      </c>
      <c r="D110" s="338" t="s">
        <v>236</v>
      </c>
      <c r="E110" s="371" t="s">
        <v>17</v>
      </c>
      <c r="F110" s="372">
        <v>1190</v>
      </c>
      <c r="G110" s="295">
        <v>1190</v>
      </c>
      <c r="H110" s="248">
        <f>G110/F110</f>
        <v>1</v>
      </c>
    </row>
    <row r="111" spans="1:8" ht="18.75" customHeight="1">
      <c r="A111" s="287"/>
      <c r="B111" s="318"/>
      <c r="C111" s="319" t="s">
        <v>221</v>
      </c>
      <c r="D111" s="294" t="s">
        <v>222</v>
      </c>
      <c r="E111" s="240" t="s">
        <v>17</v>
      </c>
      <c r="F111" s="372">
        <v>87450</v>
      </c>
      <c r="G111" s="295">
        <v>83805.08</v>
      </c>
      <c r="H111" s="248">
        <f>G111/F111</f>
        <v>0.958319954259577</v>
      </c>
    </row>
    <row r="112" spans="1:8" ht="16.5" customHeight="1">
      <c r="A112" s="287"/>
      <c r="B112" s="318"/>
      <c r="C112" s="389"/>
      <c r="D112" s="335"/>
      <c r="E112" s="390"/>
      <c r="F112" s="377">
        <f>SUM(F110:F111)</f>
        <v>88640</v>
      </c>
      <c r="G112" s="333">
        <f>SUM(G110:G111)</f>
        <v>84995.08</v>
      </c>
      <c r="H112" s="253">
        <f>G112/F112</f>
        <v>0.9588795126353791</v>
      </c>
    </row>
    <row r="113" spans="1:8" ht="27" customHeight="1">
      <c r="A113" s="287"/>
      <c r="B113" s="386" t="s">
        <v>295</v>
      </c>
      <c r="C113" s="367"/>
      <c r="D113" s="335" t="s">
        <v>296</v>
      </c>
      <c r="E113" s="371"/>
      <c r="F113" s="372"/>
      <c r="G113" s="295"/>
      <c r="H113" s="248"/>
    </row>
    <row r="114" spans="1:8" ht="16.5" customHeight="1">
      <c r="A114" s="287"/>
      <c r="B114" s="318"/>
      <c r="C114" s="319" t="s">
        <v>221</v>
      </c>
      <c r="D114" s="294" t="s">
        <v>222</v>
      </c>
      <c r="E114" s="240" t="s">
        <v>226</v>
      </c>
      <c r="F114" s="372">
        <v>84000</v>
      </c>
      <c r="G114" s="295">
        <v>68405.4</v>
      </c>
      <c r="H114" s="248">
        <f>G114/F114</f>
        <v>0.8143499999999999</v>
      </c>
    </row>
    <row r="115" spans="1:8" ht="19.5" customHeight="1">
      <c r="A115" s="300"/>
      <c r="B115" s="320"/>
      <c r="C115" s="380"/>
      <c r="D115" s="306"/>
      <c r="E115" s="391"/>
      <c r="F115" s="392">
        <f>SUM(F114)</f>
        <v>84000</v>
      </c>
      <c r="G115" s="323">
        <f>SUM(G114)</f>
        <v>68405.4</v>
      </c>
      <c r="H115" s="253">
        <f>G115/F115</f>
        <v>0.8143499999999999</v>
      </c>
    </row>
    <row r="116" spans="1:8" ht="19.5" customHeight="1">
      <c r="A116" s="266"/>
      <c r="B116" s="393" t="s">
        <v>297</v>
      </c>
      <c r="C116" s="394"/>
      <c r="D116" s="326" t="s">
        <v>14</v>
      </c>
      <c r="E116" s="395"/>
      <c r="F116" s="370"/>
      <c r="G116" s="292"/>
      <c r="H116" s="248"/>
    </row>
    <row r="117" spans="1:8" ht="28.5" customHeight="1">
      <c r="A117" s="287"/>
      <c r="B117" s="368"/>
      <c r="C117" s="293" t="s">
        <v>298</v>
      </c>
      <c r="D117" s="294" t="s">
        <v>225</v>
      </c>
      <c r="E117" s="240" t="s">
        <v>226</v>
      </c>
      <c r="F117" s="372">
        <v>1500</v>
      </c>
      <c r="G117" s="295">
        <v>705</v>
      </c>
      <c r="H117" s="248">
        <f aca="true" t="shared" si="4" ref="H117:H138">G117/F117</f>
        <v>0.47</v>
      </c>
    </row>
    <row r="118" spans="1:8" ht="16.5" customHeight="1">
      <c r="A118" s="287"/>
      <c r="B118" s="275"/>
      <c r="C118" s="293" t="s">
        <v>227</v>
      </c>
      <c r="D118" s="294" t="s">
        <v>228</v>
      </c>
      <c r="E118" s="371" t="s">
        <v>17</v>
      </c>
      <c r="F118" s="372">
        <v>385650</v>
      </c>
      <c r="G118" s="295">
        <v>384320.57</v>
      </c>
      <c r="H118" s="248">
        <f t="shared" si="4"/>
        <v>0.9965527550888111</v>
      </c>
    </row>
    <row r="119" spans="1:8" ht="16.5" customHeight="1">
      <c r="A119" s="287"/>
      <c r="B119" s="275"/>
      <c r="C119" s="293" t="s">
        <v>229</v>
      </c>
      <c r="D119" s="294" t="s">
        <v>230</v>
      </c>
      <c r="E119" s="371" t="s">
        <v>17</v>
      </c>
      <c r="F119" s="372">
        <v>20900</v>
      </c>
      <c r="G119" s="295">
        <v>20855.25</v>
      </c>
      <c r="H119" s="248">
        <f t="shared" si="4"/>
        <v>0.9978588516746412</v>
      </c>
    </row>
    <row r="120" spans="1:8" ht="16.5" customHeight="1">
      <c r="A120" s="287"/>
      <c r="B120" s="275"/>
      <c r="C120" s="293" t="s">
        <v>231</v>
      </c>
      <c r="D120" s="294" t="s">
        <v>232</v>
      </c>
      <c r="E120" s="371" t="s">
        <v>17</v>
      </c>
      <c r="F120" s="372">
        <v>68000</v>
      </c>
      <c r="G120" s="295">
        <v>65425.9</v>
      </c>
      <c r="H120" s="248">
        <f t="shared" si="4"/>
        <v>0.9621455882352942</v>
      </c>
    </row>
    <row r="121" spans="1:8" ht="16.5" customHeight="1">
      <c r="A121" s="287"/>
      <c r="B121" s="275"/>
      <c r="C121" s="293" t="s">
        <v>233</v>
      </c>
      <c r="D121" s="294" t="s">
        <v>234</v>
      </c>
      <c r="E121" s="371" t="s">
        <v>254</v>
      </c>
      <c r="F121" s="372">
        <v>10700</v>
      </c>
      <c r="G121" s="295">
        <v>9492.28</v>
      </c>
      <c r="H121" s="248">
        <f t="shared" si="4"/>
        <v>0.8871289719626169</v>
      </c>
    </row>
    <row r="122" spans="1:8" ht="16.5" customHeight="1">
      <c r="A122" s="287"/>
      <c r="B122" s="275"/>
      <c r="C122" s="293" t="s">
        <v>235</v>
      </c>
      <c r="D122" s="294" t="s">
        <v>236</v>
      </c>
      <c r="E122" s="371" t="s">
        <v>254</v>
      </c>
      <c r="F122" s="372">
        <v>26850</v>
      </c>
      <c r="G122" s="295">
        <v>24831.67</v>
      </c>
      <c r="H122" s="248">
        <f t="shared" si="4"/>
        <v>0.9248294227188081</v>
      </c>
    </row>
    <row r="123" spans="1:8" ht="16.5" customHeight="1">
      <c r="A123" s="287"/>
      <c r="B123" s="275"/>
      <c r="C123" s="293" t="s">
        <v>237</v>
      </c>
      <c r="D123" s="294" t="s">
        <v>238</v>
      </c>
      <c r="E123" s="371" t="s">
        <v>254</v>
      </c>
      <c r="F123" s="372">
        <v>110195</v>
      </c>
      <c r="G123" s="295">
        <v>106784</v>
      </c>
      <c r="H123" s="248">
        <f t="shared" si="4"/>
        <v>0.9690457824765188</v>
      </c>
    </row>
    <row r="124" spans="1:8" ht="16.5" customHeight="1">
      <c r="A124" s="287"/>
      <c r="B124" s="275"/>
      <c r="C124" s="293" t="s">
        <v>239</v>
      </c>
      <c r="D124" s="294" t="s">
        <v>240</v>
      </c>
      <c r="E124" s="240" t="s">
        <v>226</v>
      </c>
      <c r="F124" s="372">
        <v>3200</v>
      </c>
      <c r="G124" s="295">
        <v>947.64</v>
      </c>
      <c r="H124" s="248">
        <f t="shared" si="4"/>
        <v>0.2961375</v>
      </c>
    </row>
    <row r="125" spans="1:8" ht="16.5" customHeight="1">
      <c r="A125" s="287"/>
      <c r="B125" s="275"/>
      <c r="C125" s="293" t="s">
        <v>209</v>
      </c>
      <c r="D125" s="294" t="s">
        <v>210</v>
      </c>
      <c r="E125" s="371" t="s">
        <v>17</v>
      </c>
      <c r="F125" s="372">
        <v>22000</v>
      </c>
      <c r="G125" s="295">
        <v>21974.32</v>
      </c>
      <c r="H125" s="248">
        <f t="shared" si="4"/>
        <v>0.9988327272727272</v>
      </c>
    </row>
    <row r="126" spans="1:8" ht="16.5" customHeight="1">
      <c r="A126" s="287"/>
      <c r="B126" s="275"/>
      <c r="C126" s="293" t="s">
        <v>241</v>
      </c>
      <c r="D126" s="294" t="s">
        <v>242</v>
      </c>
      <c r="E126" s="240" t="s">
        <v>226</v>
      </c>
      <c r="F126" s="372">
        <v>1600</v>
      </c>
      <c r="G126" s="295">
        <v>515.66</v>
      </c>
      <c r="H126" s="248">
        <f t="shared" si="4"/>
        <v>0.3222875</v>
      </c>
    </row>
    <row r="127" spans="1:8" ht="16.5" customHeight="1">
      <c r="A127" s="287"/>
      <c r="B127" s="275"/>
      <c r="C127" s="293" t="s">
        <v>221</v>
      </c>
      <c r="D127" s="294" t="s">
        <v>222</v>
      </c>
      <c r="E127" s="240" t="s">
        <v>226</v>
      </c>
      <c r="F127" s="372">
        <v>72720</v>
      </c>
      <c r="G127" s="295">
        <v>56630.84</v>
      </c>
      <c r="H127" s="248">
        <f t="shared" si="4"/>
        <v>0.7787519251925192</v>
      </c>
    </row>
    <row r="128" spans="1:8" ht="26.25" customHeight="1">
      <c r="A128" s="287"/>
      <c r="B128" s="275"/>
      <c r="C128" s="293" t="s">
        <v>245</v>
      </c>
      <c r="D128" s="294" t="s">
        <v>246</v>
      </c>
      <c r="E128" s="240" t="s">
        <v>226</v>
      </c>
      <c r="F128" s="372">
        <v>2000</v>
      </c>
      <c r="G128" s="295">
        <v>1141.22</v>
      </c>
      <c r="H128" s="248">
        <f t="shared" si="4"/>
        <v>0.5706100000000001</v>
      </c>
    </row>
    <row r="129" spans="1:8" ht="26.25" customHeight="1">
      <c r="A129" s="287"/>
      <c r="B129" s="275"/>
      <c r="C129" s="293">
        <v>4370</v>
      </c>
      <c r="D129" s="294" t="s">
        <v>299</v>
      </c>
      <c r="E129" s="240" t="s">
        <v>226</v>
      </c>
      <c r="F129" s="372">
        <v>1000</v>
      </c>
      <c r="G129" s="295">
        <v>47.96</v>
      </c>
      <c r="H129" s="248">
        <f t="shared" si="4"/>
        <v>0.04796</v>
      </c>
    </row>
    <row r="130" spans="1:8" ht="16.5" customHeight="1">
      <c r="A130" s="287"/>
      <c r="B130" s="275"/>
      <c r="C130" s="293" t="s">
        <v>251</v>
      </c>
      <c r="D130" s="294" t="s">
        <v>252</v>
      </c>
      <c r="E130" s="240" t="s">
        <v>226</v>
      </c>
      <c r="F130" s="372">
        <v>3000</v>
      </c>
      <c r="G130" s="295">
        <v>2687.28</v>
      </c>
      <c r="H130" s="248">
        <f t="shared" si="4"/>
        <v>0.8957600000000001</v>
      </c>
    </row>
    <row r="131" spans="1:8" ht="16.5" customHeight="1">
      <c r="A131" s="287"/>
      <c r="B131" s="275"/>
      <c r="C131" s="293" t="s">
        <v>223</v>
      </c>
      <c r="D131" s="294" t="s">
        <v>224</v>
      </c>
      <c r="E131" s="240" t="s">
        <v>226</v>
      </c>
      <c r="F131" s="372">
        <v>7850</v>
      </c>
      <c r="G131" s="295">
        <v>6410</v>
      </c>
      <c r="H131" s="248">
        <f t="shared" si="4"/>
        <v>0.8165605095541402</v>
      </c>
    </row>
    <row r="132" spans="1:8" ht="27" customHeight="1">
      <c r="A132" s="287"/>
      <c r="B132" s="275"/>
      <c r="C132" s="293" t="s">
        <v>255</v>
      </c>
      <c r="D132" s="294" t="s">
        <v>256</v>
      </c>
      <c r="E132" s="371" t="s">
        <v>17</v>
      </c>
      <c r="F132" s="372">
        <v>12750</v>
      </c>
      <c r="G132" s="295">
        <v>12710.78</v>
      </c>
      <c r="H132" s="248">
        <f t="shared" si="4"/>
        <v>0.9969239215686275</v>
      </c>
    </row>
    <row r="133" spans="1:8" ht="27" customHeight="1">
      <c r="A133" s="287"/>
      <c r="B133" s="275"/>
      <c r="C133" s="296" t="s">
        <v>264</v>
      </c>
      <c r="D133" s="294" t="s">
        <v>265</v>
      </c>
      <c r="E133" s="240" t="s">
        <v>226</v>
      </c>
      <c r="F133" s="372">
        <v>2000</v>
      </c>
      <c r="G133" s="295">
        <v>700</v>
      </c>
      <c r="H133" s="248">
        <f t="shared" si="4"/>
        <v>0.35</v>
      </c>
    </row>
    <row r="134" spans="1:8" ht="27" customHeight="1">
      <c r="A134" s="287"/>
      <c r="B134" s="275"/>
      <c r="C134" s="275">
        <v>4740</v>
      </c>
      <c r="D134" s="294" t="s">
        <v>286</v>
      </c>
      <c r="E134" s="240" t="s">
        <v>226</v>
      </c>
      <c r="F134" s="372">
        <v>400</v>
      </c>
      <c r="G134" s="295">
        <v>276.64</v>
      </c>
      <c r="H134" s="248">
        <f t="shared" si="4"/>
        <v>0.6916</v>
      </c>
    </row>
    <row r="135" spans="1:8" ht="27" customHeight="1">
      <c r="A135" s="287"/>
      <c r="B135" s="275"/>
      <c r="C135" s="288" t="s">
        <v>287</v>
      </c>
      <c r="D135" s="294" t="s">
        <v>288</v>
      </c>
      <c r="E135" s="371" t="s">
        <v>17</v>
      </c>
      <c r="F135" s="372">
        <v>5000</v>
      </c>
      <c r="G135" s="295">
        <v>4901.46</v>
      </c>
      <c r="H135" s="248">
        <f t="shared" si="4"/>
        <v>0.980292</v>
      </c>
    </row>
    <row r="136" spans="1:8" ht="27" customHeight="1">
      <c r="A136" s="287"/>
      <c r="B136" s="275"/>
      <c r="C136" s="396" t="s">
        <v>291</v>
      </c>
      <c r="D136" s="294" t="s">
        <v>267</v>
      </c>
      <c r="E136" s="371" t="s">
        <v>17</v>
      </c>
      <c r="F136" s="372">
        <v>46905</v>
      </c>
      <c r="G136" s="295">
        <v>45866.21</v>
      </c>
      <c r="H136" s="248">
        <f t="shared" si="4"/>
        <v>0.9778533205415201</v>
      </c>
    </row>
    <row r="137" spans="1:8" ht="19.5" customHeight="1">
      <c r="A137" s="287"/>
      <c r="B137" s="275"/>
      <c r="C137" s="331"/>
      <c r="D137" s="332"/>
      <c r="E137" s="376"/>
      <c r="F137" s="377">
        <f>SUM(F117:F136)</f>
        <v>804220</v>
      </c>
      <c r="G137" s="333">
        <f>SUM(G117:G136)</f>
        <v>767224.6799999999</v>
      </c>
      <c r="H137" s="253">
        <f t="shared" si="4"/>
        <v>0.9539985078709805</v>
      </c>
    </row>
    <row r="138" spans="1:8" ht="19.5" customHeight="1">
      <c r="A138" s="300"/>
      <c r="B138" s="330"/>
      <c r="C138" s="375"/>
      <c r="D138" s="306"/>
      <c r="E138" s="397"/>
      <c r="F138" s="398">
        <f>F112+F115+F137</f>
        <v>976860</v>
      </c>
      <c r="G138" s="399">
        <f>G112+G115+G137</f>
        <v>920625.1599999999</v>
      </c>
      <c r="H138" s="261">
        <f t="shared" si="4"/>
        <v>0.9424330610322871</v>
      </c>
    </row>
    <row r="139" spans="1:8" ht="19.5" customHeight="1">
      <c r="A139" s="308" t="s">
        <v>62</v>
      </c>
      <c r="B139" s="400"/>
      <c r="C139" s="364"/>
      <c r="D139" s="302" t="s">
        <v>63</v>
      </c>
      <c r="E139" s="401"/>
      <c r="F139" s="370"/>
      <c r="G139" s="292"/>
      <c r="H139" s="248"/>
    </row>
    <row r="140" spans="1:8" ht="19.5" customHeight="1">
      <c r="A140" s="266"/>
      <c r="B140" s="366" t="s">
        <v>64</v>
      </c>
      <c r="C140" s="367"/>
      <c r="D140" s="335" t="s">
        <v>65</v>
      </c>
      <c r="E140" s="371"/>
      <c r="F140" s="372"/>
      <c r="G140" s="295"/>
      <c r="H140" s="248"/>
    </row>
    <row r="141" spans="1:8" ht="16.5" customHeight="1">
      <c r="A141" s="278"/>
      <c r="B141" s="402"/>
      <c r="C141" s="296" t="s">
        <v>227</v>
      </c>
      <c r="D141" s="297" t="s">
        <v>228</v>
      </c>
      <c r="E141" s="373" t="s">
        <v>17</v>
      </c>
      <c r="F141" s="374">
        <v>27461.07</v>
      </c>
      <c r="G141" s="299">
        <v>27461.07</v>
      </c>
      <c r="H141" s="248">
        <f aca="true" t="shared" si="5" ref="H141:H147">G141/F141</f>
        <v>1</v>
      </c>
    </row>
    <row r="142" spans="1:8" ht="16.5" customHeight="1">
      <c r="A142" s="266"/>
      <c r="B142" s="368"/>
      <c r="C142" s="288" t="s">
        <v>229</v>
      </c>
      <c r="D142" s="289" t="s">
        <v>230</v>
      </c>
      <c r="E142" s="395" t="s">
        <v>17</v>
      </c>
      <c r="F142" s="370">
        <v>2612</v>
      </c>
      <c r="G142" s="292">
        <v>2612</v>
      </c>
      <c r="H142" s="248">
        <f t="shared" si="5"/>
        <v>1</v>
      </c>
    </row>
    <row r="143" spans="1:8" ht="16.5" customHeight="1">
      <c r="A143" s="287"/>
      <c r="B143" s="275"/>
      <c r="C143" s="296" t="s">
        <v>231</v>
      </c>
      <c r="D143" s="297" t="s">
        <v>232</v>
      </c>
      <c r="E143" s="373" t="s">
        <v>17</v>
      </c>
      <c r="F143" s="374">
        <v>4170.29</v>
      </c>
      <c r="G143" s="299">
        <v>4170.29</v>
      </c>
      <c r="H143" s="248">
        <f t="shared" si="5"/>
        <v>1</v>
      </c>
    </row>
    <row r="144" spans="1:8" ht="16.5" customHeight="1">
      <c r="A144" s="287"/>
      <c r="B144" s="275"/>
      <c r="C144" s="288" t="s">
        <v>233</v>
      </c>
      <c r="D144" s="289" t="s">
        <v>234</v>
      </c>
      <c r="E144" s="290" t="s">
        <v>17</v>
      </c>
      <c r="F144" s="291">
        <v>672.64</v>
      </c>
      <c r="G144" s="292">
        <v>672.64</v>
      </c>
      <c r="H144" s="248">
        <f t="shared" si="5"/>
        <v>1</v>
      </c>
    </row>
    <row r="145" spans="1:8" ht="16.5" customHeight="1">
      <c r="A145" s="287"/>
      <c r="B145" s="275"/>
      <c r="C145" s="369">
        <v>4210</v>
      </c>
      <c r="D145" s="294" t="s">
        <v>238</v>
      </c>
      <c r="E145" s="240" t="s">
        <v>17</v>
      </c>
      <c r="F145" s="328">
        <v>526</v>
      </c>
      <c r="G145" s="329">
        <v>525.97</v>
      </c>
      <c r="H145" s="248">
        <f t="shared" si="5"/>
        <v>0.9999429657794677</v>
      </c>
    </row>
    <row r="146" spans="1:8" ht="16.5" customHeight="1">
      <c r="A146" s="287"/>
      <c r="B146" s="275"/>
      <c r="C146" s="293" t="s">
        <v>251</v>
      </c>
      <c r="D146" s="294" t="s">
        <v>252</v>
      </c>
      <c r="E146" s="240" t="s">
        <v>226</v>
      </c>
      <c r="F146" s="242">
        <v>700</v>
      </c>
      <c r="G146" s="295">
        <v>466.11</v>
      </c>
      <c r="H146" s="248">
        <f t="shared" si="5"/>
        <v>0.6658714285714286</v>
      </c>
    </row>
    <row r="147" spans="1:8" ht="19.5" customHeight="1">
      <c r="A147" s="287"/>
      <c r="B147" s="330"/>
      <c r="C147" s="339"/>
      <c r="D147" s="332"/>
      <c r="E147" s="257"/>
      <c r="F147" s="252">
        <f>SUM(F141:F146)</f>
        <v>36142</v>
      </c>
      <c r="G147" s="333">
        <f>SUM(G141:G146)</f>
        <v>35908.08</v>
      </c>
      <c r="H147" s="253">
        <f t="shared" si="5"/>
        <v>0.9935277516462842</v>
      </c>
    </row>
    <row r="148" spans="1:8" ht="19.5" customHeight="1">
      <c r="A148" s="287"/>
      <c r="B148" s="313" t="s">
        <v>300</v>
      </c>
      <c r="C148" s="367"/>
      <c r="D148" s="335" t="s">
        <v>301</v>
      </c>
      <c r="E148" s="240"/>
      <c r="F148" s="242"/>
      <c r="G148" s="295"/>
      <c r="H148" s="248"/>
    </row>
    <row r="149" spans="1:8" ht="16.5" customHeight="1">
      <c r="A149" s="287"/>
      <c r="B149" s="318"/>
      <c r="C149" s="319" t="s">
        <v>302</v>
      </c>
      <c r="D149" s="294" t="s">
        <v>303</v>
      </c>
      <c r="E149" s="240" t="s">
        <v>254</v>
      </c>
      <c r="F149" s="242">
        <v>214095</v>
      </c>
      <c r="G149" s="295">
        <v>180398.31</v>
      </c>
      <c r="H149" s="248">
        <f aca="true" t="shared" si="6" ref="H149:H155">G149/F149</f>
        <v>0.8426087017445526</v>
      </c>
    </row>
    <row r="150" spans="1:8" ht="16.5" customHeight="1">
      <c r="A150" s="287"/>
      <c r="B150" s="318"/>
      <c r="C150" s="319" t="s">
        <v>237</v>
      </c>
      <c r="D150" s="294" t="s">
        <v>238</v>
      </c>
      <c r="E150" s="240" t="s">
        <v>226</v>
      </c>
      <c r="F150" s="242">
        <v>7000</v>
      </c>
      <c r="G150" s="295">
        <v>3876.04</v>
      </c>
      <c r="H150" s="248">
        <f t="shared" si="6"/>
        <v>0.55372</v>
      </c>
    </row>
    <row r="151" spans="1:8" ht="16.5" customHeight="1">
      <c r="A151" s="287"/>
      <c r="B151" s="318"/>
      <c r="C151" s="319" t="s">
        <v>221</v>
      </c>
      <c r="D151" s="294" t="s">
        <v>222</v>
      </c>
      <c r="E151" s="240" t="s">
        <v>226</v>
      </c>
      <c r="F151" s="242">
        <v>8400</v>
      </c>
      <c r="G151" s="295">
        <v>5280.19</v>
      </c>
      <c r="H151" s="248">
        <f t="shared" si="6"/>
        <v>0.6285940476190476</v>
      </c>
    </row>
    <row r="152" spans="1:8" ht="27.75" customHeight="1">
      <c r="A152" s="287"/>
      <c r="B152" s="318"/>
      <c r="C152" s="319" t="s">
        <v>245</v>
      </c>
      <c r="D152" s="294" t="s">
        <v>246</v>
      </c>
      <c r="E152" s="240" t="s">
        <v>17</v>
      </c>
      <c r="F152" s="242">
        <v>500</v>
      </c>
      <c r="G152" s="295">
        <v>497.76</v>
      </c>
      <c r="H152" s="248">
        <f t="shared" si="6"/>
        <v>0.99552</v>
      </c>
    </row>
    <row r="153" spans="1:8" ht="27.75" customHeight="1">
      <c r="A153" s="287"/>
      <c r="B153" s="318"/>
      <c r="C153" s="319">
        <v>4420</v>
      </c>
      <c r="D153" s="294" t="s">
        <v>304</v>
      </c>
      <c r="E153" s="240" t="s">
        <v>261</v>
      </c>
      <c r="F153" s="242">
        <v>500</v>
      </c>
      <c r="G153" s="295">
        <v>0</v>
      </c>
      <c r="H153" s="248">
        <f t="shared" si="6"/>
        <v>0</v>
      </c>
    </row>
    <row r="154" spans="1:8" ht="16.5" customHeight="1">
      <c r="A154" s="287"/>
      <c r="B154" s="318"/>
      <c r="C154" s="319">
        <v>4430</v>
      </c>
      <c r="D154" s="294" t="s">
        <v>224</v>
      </c>
      <c r="E154" s="240" t="s">
        <v>226</v>
      </c>
      <c r="F154" s="242">
        <v>1300</v>
      </c>
      <c r="G154" s="295">
        <v>1200</v>
      </c>
      <c r="H154" s="248">
        <f t="shared" si="6"/>
        <v>0.9230769230769231</v>
      </c>
    </row>
    <row r="155" spans="1:8" ht="19.5" customHeight="1">
      <c r="A155" s="287"/>
      <c r="B155" s="318"/>
      <c r="C155" s="379"/>
      <c r="D155" s="332"/>
      <c r="E155" s="257"/>
      <c r="F155" s="252">
        <f>SUM(F149:F154)</f>
        <v>231795</v>
      </c>
      <c r="G155" s="333">
        <f>SUM(G149:G154)</f>
        <v>191252.30000000002</v>
      </c>
      <c r="H155" s="253">
        <f t="shared" si="6"/>
        <v>0.8250924308117087</v>
      </c>
    </row>
    <row r="156" spans="1:8" ht="27" customHeight="1">
      <c r="A156" s="287"/>
      <c r="B156" s="366" t="s">
        <v>66</v>
      </c>
      <c r="C156" s="367"/>
      <c r="D156" s="335" t="s">
        <v>67</v>
      </c>
      <c r="E156" s="240"/>
      <c r="F156" s="242"/>
      <c r="G156" s="295"/>
      <c r="H156" s="248"/>
    </row>
    <row r="157" spans="1:8" ht="27.75" customHeight="1">
      <c r="A157" s="287"/>
      <c r="B157" s="368"/>
      <c r="C157" s="293" t="s">
        <v>298</v>
      </c>
      <c r="D157" s="294" t="s">
        <v>225</v>
      </c>
      <c r="E157" s="240" t="s">
        <v>226</v>
      </c>
      <c r="F157" s="242">
        <v>1800</v>
      </c>
      <c r="G157" s="295">
        <v>1463.31</v>
      </c>
      <c r="H157" s="248">
        <f aca="true" t="shared" si="7" ref="H157:H189">G157/F157</f>
        <v>0.81295</v>
      </c>
    </row>
    <row r="158" spans="1:8" ht="24" customHeight="1">
      <c r="A158" s="287"/>
      <c r="B158" s="275"/>
      <c r="C158" s="293">
        <v>3030</v>
      </c>
      <c r="D158" s="294" t="s">
        <v>303</v>
      </c>
      <c r="E158" s="240" t="s">
        <v>226</v>
      </c>
      <c r="F158" s="242">
        <v>2300</v>
      </c>
      <c r="G158" s="295">
        <v>55.15</v>
      </c>
      <c r="H158" s="248">
        <f t="shared" si="7"/>
        <v>0.023978260869565216</v>
      </c>
    </row>
    <row r="159" spans="1:8" ht="16.5" customHeight="1">
      <c r="A159" s="287"/>
      <c r="B159" s="275"/>
      <c r="C159" s="293" t="s">
        <v>227</v>
      </c>
      <c r="D159" s="294" t="s">
        <v>228</v>
      </c>
      <c r="E159" s="240" t="s">
        <v>17</v>
      </c>
      <c r="F159" s="242">
        <v>1953320</v>
      </c>
      <c r="G159" s="295">
        <v>1940298.85</v>
      </c>
      <c r="H159" s="248">
        <f t="shared" si="7"/>
        <v>0.993333836749739</v>
      </c>
    </row>
    <row r="160" spans="1:8" ht="16.5" customHeight="1">
      <c r="A160" s="287"/>
      <c r="B160" s="275"/>
      <c r="C160" s="293" t="s">
        <v>229</v>
      </c>
      <c r="D160" s="294" t="s">
        <v>230</v>
      </c>
      <c r="E160" s="240" t="s">
        <v>17</v>
      </c>
      <c r="F160" s="242">
        <v>130730</v>
      </c>
      <c r="G160" s="295">
        <v>130724.1</v>
      </c>
      <c r="H160" s="248">
        <f t="shared" si="7"/>
        <v>0.9999548688135853</v>
      </c>
    </row>
    <row r="161" spans="1:8" ht="16.5" customHeight="1">
      <c r="A161" s="287"/>
      <c r="B161" s="275"/>
      <c r="C161" s="293" t="s">
        <v>305</v>
      </c>
      <c r="D161" s="294" t="s">
        <v>306</v>
      </c>
      <c r="E161" s="240" t="s">
        <v>17</v>
      </c>
      <c r="F161" s="242">
        <v>300</v>
      </c>
      <c r="G161" s="295">
        <v>258</v>
      </c>
      <c r="H161" s="248">
        <f t="shared" si="7"/>
        <v>0.86</v>
      </c>
    </row>
    <row r="162" spans="1:8" ht="16.5" customHeight="1">
      <c r="A162" s="287"/>
      <c r="B162" s="275"/>
      <c r="C162" s="293" t="s">
        <v>231</v>
      </c>
      <c r="D162" s="294" t="s">
        <v>232</v>
      </c>
      <c r="E162" s="240" t="s">
        <v>17</v>
      </c>
      <c r="F162" s="242">
        <v>305200</v>
      </c>
      <c r="G162" s="295">
        <v>288389.5</v>
      </c>
      <c r="H162" s="248">
        <f t="shared" si="7"/>
        <v>0.9449197247706422</v>
      </c>
    </row>
    <row r="163" spans="1:8" ht="16.5" customHeight="1">
      <c r="A163" s="287"/>
      <c r="B163" s="275"/>
      <c r="C163" s="293" t="s">
        <v>233</v>
      </c>
      <c r="D163" s="294" t="s">
        <v>234</v>
      </c>
      <c r="E163" s="240" t="s">
        <v>17</v>
      </c>
      <c r="F163" s="242">
        <v>52000</v>
      </c>
      <c r="G163" s="295">
        <v>46854.2</v>
      </c>
      <c r="H163" s="248">
        <f t="shared" si="7"/>
        <v>0.9010423076923076</v>
      </c>
    </row>
    <row r="164" spans="1:8" ht="27" customHeight="1">
      <c r="A164" s="287"/>
      <c r="B164" s="275"/>
      <c r="C164" s="293" t="s">
        <v>307</v>
      </c>
      <c r="D164" s="294" t="s">
        <v>308</v>
      </c>
      <c r="E164" s="240" t="s">
        <v>17</v>
      </c>
      <c r="F164" s="242">
        <v>21540</v>
      </c>
      <c r="G164" s="295">
        <v>21112</v>
      </c>
      <c r="H164" s="248">
        <f t="shared" si="7"/>
        <v>0.9801299907149489</v>
      </c>
    </row>
    <row r="165" spans="1:8" ht="16.5" customHeight="1">
      <c r="A165" s="287"/>
      <c r="B165" s="275"/>
      <c r="C165" s="293" t="s">
        <v>235</v>
      </c>
      <c r="D165" s="294" t="s">
        <v>236</v>
      </c>
      <c r="E165" s="240" t="s">
        <v>254</v>
      </c>
      <c r="F165" s="242">
        <v>52900</v>
      </c>
      <c r="G165" s="295">
        <v>43173.44</v>
      </c>
      <c r="H165" s="248">
        <f t="shared" si="7"/>
        <v>0.8161330812854443</v>
      </c>
    </row>
    <row r="166" spans="1:8" ht="16.5" customHeight="1">
      <c r="A166" s="287"/>
      <c r="B166" s="275"/>
      <c r="C166" s="293" t="s">
        <v>237</v>
      </c>
      <c r="D166" s="294" t="s">
        <v>238</v>
      </c>
      <c r="E166" s="240" t="s">
        <v>226</v>
      </c>
      <c r="F166" s="242">
        <v>155568.41</v>
      </c>
      <c r="G166" s="295">
        <v>142318.59</v>
      </c>
      <c r="H166" s="248">
        <f t="shared" si="7"/>
        <v>0.9148296238291566</v>
      </c>
    </row>
    <row r="167" spans="1:8" ht="16.5" customHeight="1">
      <c r="A167" s="287"/>
      <c r="B167" s="275"/>
      <c r="C167" s="296" t="s">
        <v>239</v>
      </c>
      <c r="D167" s="297" t="s">
        <v>240</v>
      </c>
      <c r="E167" s="298" t="s">
        <v>17</v>
      </c>
      <c r="F167" s="283">
        <v>49900</v>
      </c>
      <c r="G167" s="299">
        <v>48823.81</v>
      </c>
      <c r="H167" s="248">
        <f t="shared" si="7"/>
        <v>0.9784330661322644</v>
      </c>
    </row>
    <row r="168" spans="1:8" ht="16.5" customHeight="1">
      <c r="A168" s="300"/>
      <c r="B168" s="330"/>
      <c r="C168" s="280" t="s">
        <v>209</v>
      </c>
      <c r="D168" s="281" t="s">
        <v>210</v>
      </c>
      <c r="E168" s="271" t="s">
        <v>226</v>
      </c>
      <c r="F168" s="286">
        <v>158900</v>
      </c>
      <c r="G168" s="403">
        <v>97043.22</v>
      </c>
      <c r="H168" s="248">
        <f t="shared" si="7"/>
        <v>0.6107188168659534</v>
      </c>
    </row>
    <row r="169" spans="1:8" ht="16.5" customHeight="1">
      <c r="A169" s="266"/>
      <c r="B169" s="368"/>
      <c r="C169" s="288" t="s">
        <v>241</v>
      </c>
      <c r="D169" s="289" t="s">
        <v>242</v>
      </c>
      <c r="E169" s="290" t="s">
        <v>226</v>
      </c>
      <c r="F169" s="291">
        <v>3000</v>
      </c>
      <c r="G169" s="292">
        <v>1479</v>
      </c>
      <c r="H169" s="248">
        <f t="shared" si="7"/>
        <v>0.493</v>
      </c>
    </row>
    <row r="170" spans="1:8" ht="16.5" customHeight="1">
      <c r="A170" s="287"/>
      <c r="B170" s="275"/>
      <c r="C170" s="293" t="s">
        <v>221</v>
      </c>
      <c r="D170" s="294" t="s">
        <v>222</v>
      </c>
      <c r="E170" s="240" t="s">
        <v>17</v>
      </c>
      <c r="F170" s="242">
        <v>249736</v>
      </c>
      <c r="G170" s="295">
        <v>248220.34</v>
      </c>
      <c r="H170" s="248">
        <f t="shared" si="7"/>
        <v>0.993930951084345</v>
      </c>
    </row>
    <row r="171" spans="1:8" ht="16.5" customHeight="1">
      <c r="A171" s="287"/>
      <c r="B171" s="275"/>
      <c r="C171" s="293" t="s">
        <v>243</v>
      </c>
      <c r="D171" s="294" t="s">
        <v>244</v>
      </c>
      <c r="E171" s="240" t="s">
        <v>17</v>
      </c>
      <c r="F171" s="242">
        <v>5110</v>
      </c>
      <c r="G171" s="295">
        <v>5109.36</v>
      </c>
      <c r="H171" s="248">
        <f t="shared" si="7"/>
        <v>0.9998747553816046</v>
      </c>
    </row>
    <row r="172" spans="1:8" ht="26.25" customHeight="1">
      <c r="A172" s="287"/>
      <c r="B172" s="275"/>
      <c r="C172" s="293" t="s">
        <v>245</v>
      </c>
      <c r="D172" s="294" t="s">
        <v>246</v>
      </c>
      <c r="E172" s="240" t="s">
        <v>309</v>
      </c>
      <c r="F172" s="242">
        <v>4500</v>
      </c>
      <c r="G172" s="295">
        <v>3865.55</v>
      </c>
      <c r="H172" s="248">
        <f t="shared" si="7"/>
        <v>0.8590111111111112</v>
      </c>
    </row>
    <row r="173" spans="1:8" ht="26.25" customHeight="1">
      <c r="A173" s="287"/>
      <c r="B173" s="275"/>
      <c r="C173" s="293" t="s">
        <v>247</v>
      </c>
      <c r="D173" s="294" t="s">
        <v>248</v>
      </c>
      <c r="E173" s="240" t="s">
        <v>309</v>
      </c>
      <c r="F173" s="242">
        <v>30500</v>
      </c>
      <c r="G173" s="295">
        <v>17357.62</v>
      </c>
      <c r="H173" s="248">
        <f t="shared" si="7"/>
        <v>0.5691022950819672</v>
      </c>
    </row>
    <row r="174" spans="1:8" ht="28.5" customHeight="1">
      <c r="A174" s="287"/>
      <c r="B174" s="275"/>
      <c r="C174" s="296" t="s">
        <v>310</v>
      </c>
      <c r="D174" s="297" t="s">
        <v>311</v>
      </c>
      <c r="E174" s="298" t="s">
        <v>226</v>
      </c>
      <c r="F174" s="283">
        <v>26400</v>
      </c>
      <c r="G174" s="299">
        <v>24607.4</v>
      </c>
      <c r="H174" s="248">
        <f t="shared" si="7"/>
        <v>0.9320984848484849</v>
      </c>
    </row>
    <row r="175" spans="1:8" ht="16.5" customHeight="1">
      <c r="A175" s="287"/>
      <c r="B175" s="275"/>
      <c r="C175" s="288" t="s">
        <v>251</v>
      </c>
      <c r="D175" s="289" t="s">
        <v>252</v>
      </c>
      <c r="E175" s="395" t="s">
        <v>309</v>
      </c>
      <c r="F175" s="370">
        <v>39700</v>
      </c>
      <c r="G175" s="292">
        <v>35603.09</v>
      </c>
      <c r="H175" s="248">
        <f t="shared" si="7"/>
        <v>0.8968032745591938</v>
      </c>
    </row>
    <row r="176" spans="1:8" ht="16.5" customHeight="1">
      <c r="A176" s="287"/>
      <c r="B176" s="275"/>
      <c r="C176" s="369">
        <v>4420</v>
      </c>
      <c r="D176" s="404" t="s">
        <v>312</v>
      </c>
      <c r="E176" s="405" t="s">
        <v>309</v>
      </c>
      <c r="F176" s="406">
        <v>500</v>
      </c>
      <c r="G176" s="329">
        <v>290.83</v>
      </c>
      <c r="H176" s="248">
        <f t="shared" si="7"/>
        <v>0.58166</v>
      </c>
    </row>
    <row r="177" spans="1:8" ht="16.5" customHeight="1">
      <c r="A177" s="287"/>
      <c r="B177" s="275"/>
      <c r="C177" s="293" t="s">
        <v>223</v>
      </c>
      <c r="D177" s="294" t="s">
        <v>224</v>
      </c>
      <c r="E177" s="371" t="s">
        <v>226</v>
      </c>
      <c r="F177" s="372">
        <v>38719.96</v>
      </c>
      <c r="G177" s="295">
        <v>26213.93</v>
      </c>
      <c r="H177" s="248">
        <f t="shared" si="7"/>
        <v>0.6770133543526388</v>
      </c>
    </row>
    <row r="178" spans="1:8" ht="26.25" customHeight="1">
      <c r="A178" s="287"/>
      <c r="B178" s="275"/>
      <c r="C178" s="293" t="s">
        <v>255</v>
      </c>
      <c r="D178" s="294" t="s">
        <v>256</v>
      </c>
      <c r="E178" s="371" t="s">
        <v>17</v>
      </c>
      <c r="F178" s="372">
        <v>41281.63</v>
      </c>
      <c r="G178" s="295">
        <v>41281.63</v>
      </c>
      <c r="H178" s="248">
        <f t="shared" si="7"/>
        <v>1</v>
      </c>
    </row>
    <row r="179" spans="1:8" ht="16.5" customHeight="1">
      <c r="A179" s="287"/>
      <c r="B179" s="275"/>
      <c r="C179" s="293" t="s">
        <v>313</v>
      </c>
      <c r="D179" s="294" t="s">
        <v>289</v>
      </c>
      <c r="E179" s="371" t="s">
        <v>226</v>
      </c>
      <c r="F179" s="372">
        <v>500</v>
      </c>
      <c r="G179" s="295">
        <v>179.2</v>
      </c>
      <c r="H179" s="248">
        <f t="shared" si="7"/>
        <v>0.3584</v>
      </c>
    </row>
    <row r="180" spans="1:8" ht="16.5" customHeight="1">
      <c r="A180" s="287"/>
      <c r="B180" s="275"/>
      <c r="C180" s="293">
        <v>4580</v>
      </c>
      <c r="D180" s="294" t="s">
        <v>28</v>
      </c>
      <c r="E180" s="371" t="s">
        <v>226</v>
      </c>
      <c r="F180" s="372">
        <v>500</v>
      </c>
      <c r="G180" s="295">
        <v>173.3</v>
      </c>
      <c r="H180" s="248">
        <f t="shared" si="7"/>
        <v>0.3466</v>
      </c>
    </row>
    <row r="181" spans="1:8" ht="27.75" customHeight="1">
      <c r="A181" s="287"/>
      <c r="B181" s="275"/>
      <c r="C181" s="293" t="s">
        <v>262</v>
      </c>
      <c r="D181" s="294" t="s">
        <v>263</v>
      </c>
      <c r="E181" s="240" t="s">
        <v>226</v>
      </c>
      <c r="F181" s="372">
        <v>1000</v>
      </c>
      <c r="G181" s="295">
        <v>145.99</v>
      </c>
      <c r="H181" s="248">
        <f t="shared" si="7"/>
        <v>0.14599</v>
      </c>
    </row>
    <row r="182" spans="1:8" ht="27" customHeight="1">
      <c r="A182" s="287"/>
      <c r="B182" s="275"/>
      <c r="C182" s="293" t="s">
        <v>264</v>
      </c>
      <c r="D182" s="294" t="s">
        <v>265</v>
      </c>
      <c r="E182" s="240" t="s">
        <v>226</v>
      </c>
      <c r="F182" s="372">
        <v>60900</v>
      </c>
      <c r="G182" s="295">
        <v>29180.6</v>
      </c>
      <c r="H182" s="248">
        <f t="shared" si="7"/>
        <v>0.4791559934318555</v>
      </c>
    </row>
    <row r="183" spans="1:8" ht="24.75" customHeight="1">
      <c r="A183" s="287"/>
      <c r="B183" s="275"/>
      <c r="C183" s="293" t="s">
        <v>285</v>
      </c>
      <c r="D183" s="294" t="s">
        <v>286</v>
      </c>
      <c r="E183" s="240" t="s">
        <v>17</v>
      </c>
      <c r="F183" s="372">
        <v>6500</v>
      </c>
      <c r="G183" s="295">
        <v>6444.78</v>
      </c>
      <c r="H183" s="248">
        <f t="shared" si="7"/>
        <v>0.9915046153846153</v>
      </c>
    </row>
    <row r="184" spans="1:8" ht="30" customHeight="1">
      <c r="A184" s="287"/>
      <c r="B184" s="275"/>
      <c r="C184" s="293" t="s">
        <v>287</v>
      </c>
      <c r="D184" s="294" t="s">
        <v>288</v>
      </c>
      <c r="E184" s="371" t="s">
        <v>17</v>
      </c>
      <c r="F184" s="372">
        <v>27648</v>
      </c>
      <c r="G184" s="295">
        <v>26393.02</v>
      </c>
      <c r="H184" s="248">
        <f t="shared" si="7"/>
        <v>0.9546086516203703</v>
      </c>
    </row>
    <row r="185" spans="1:8" ht="29.25" customHeight="1">
      <c r="A185" s="287"/>
      <c r="B185" s="275"/>
      <c r="C185" s="293" t="s">
        <v>213</v>
      </c>
      <c r="D185" s="294" t="s">
        <v>214</v>
      </c>
      <c r="E185" s="240" t="s">
        <v>314</v>
      </c>
      <c r="F185" s="372">
        <v>581030</v>
      </c>
      <c r="G185" s="295">
        <v>241509.03</v>
      </c>
      <c r="H185" s="248">
        <f t="shared" si="7"/>
        <v>0.4156567302893138</v>
      </c>
    </row>
    <row r="186" spans="1:8" ht="26.25" customHeight="1">
      <c r="A186" s="287"/>
      <c r="B186" s="275"/>
      <c r="C186" s="396" t="s">
        <v>291</v>
      </c>
      <c r="D186" s="294" t="s">
        <v>267</v>
      </c>
      <c r="E186" s="371" t="s">
        <v>17</v>
      </c>
      <c r="F186" s="372">
        <v>69680</v>
      </c>
      <c r="G186" s="295">
        <v>59179.89</v>
      </c>
      <c r="H186" s="248">
        <f t="shared" si="7"/>
        <v>0.849309557979334</v>
      </c>
    </row>
    <row r="187" spans="1:8" ht="56.25" customHeight="1">
      <c r="A187" s="287"/>
      <c r="B187" s="275"/>
      <c r="C187" s="280">
        <v>6300</v>
      </c>
      <c r="D187" s="294" t="s">
        <v>315</v>
      </c>
      <c r="E187" s="371" t="s">
        <v>309</v>
      </c>
      <c r="F187" s="372">
        <v>104416</v>
      </c>
      <c r="G187" s="295">
        <v>31874</v>
      </c>
      <c r="H187" s="248">
        <f t="shared" si="7"/>
        <v>0.30525973030953113</v>
      </c>
    </row>
    <row r="188" spans="1:8" ht="53.25" customHeight="1">
      <c r="A188" s="287"/>
      <c r="B188" s="275"/>
      <c r="C188" s="280">
        <v>6610</v>
      </c>
      <c r="D188" s="294" t="s">
        <v>280</v>
      </c>
      <c r="E188" s="371" t="s">
        <v>17</v>
      </c>
      <c r="F188" s="372">
        <v>3698.65</v>
      </c>
      <c r="G188" s="295">
        <v>3698.65</v>
      </c>
      <c r="H188" s="248">
        <f t="shared" si="7"/>
        <v>1</v>
      </c>
    </row>
    <row r="189" spans="1:8" ht="18.75" customHeight="1">
      <c r="A189" s="300"/>
      <c r="B189" s="330"/>
      <c r="C189" s="331"/>
      <c r="D189" s="306"/>
      <c r="E189" s="391"/>
      <c r="F189" s="392">
        <f>SUM(F157:F188)</f>
        <v>4179778.65</v>
      </c>
      <c r="G189" s="323">
        <f>SUM(G157:G188)</f>
        <v>3563321.38</v>
      </c>
      <c r="H189" s="253">
        <f t="shared" si="7"/>
        <v>0.8525143741762498</v>
      </c>
    </row>
    <row r="190" spans="1:8" ht="25.5" customHeight="1">
      <c r="A190" s="266"/>
      <c r="B190" s="407" t="s">
        <v>316</v>
      </c>
      <c r="C190" s="378"/>
      <c r="D190" s="326" t="s">
        <v>73</v>
      </c>
      <c r="E190" s="395"/>
      <c r="F190" s="370"/>
      <c r="G190" s="292"/>
      <c r="H190" s="248"/>
    </row>
    <row r="191" spans="1:8" ht="16.5" customHeight="1">
      <c r="A191" s="287"/>
      <c r="B191" s="318"/>
      <c r="C191" s="319" t="s">
        <v>237</v>
      </c>
      <c r="D191" s="294" t="s">
        <v>238</v>
      </c>
      <c r="E191" s="371" t="s">
        <v>17</v>
      </c>
      <c r="F191" s="372">
        <v>39900</v>
      </c>
      <c r="G191" s="295">
        <v>37212.9</v>
      </c>
      <c r="H191" s="248">
        <f>G191/F191</f>
        <v>0.9326541353383458</v>
      </c>
    </row>
    <row r="192" spans="1:8" ht="16.5" customHeight="1">
      <c r="A192" s="287"/>
      <c r="B192" s="318"/>
      <c r="C192" s="319" t="s">
        <v>221</v>
      </c>
      <c r="D192" s="294" t="s">
        <v>222</v>
      </c>
      <c r="E192" s="371" t="s">
        <v>17</v>
      </c>
      <c r="F192" s="372">
        <v>56650</v>
      </c>
      <c r="G192" s="295">
        <v>56433.32</v>
      </c>
      <c r="H192" s="248">
        <f>G192/F192</f>
        <v>0.9961751103265666</v>
      </c>
    </row>
    <row r="193" spans="1:8" ht="18.75" customHeight="1">
      <c r="A193" s="287"/>
      <c r="B193" s="318"/>
      <c r="C193" s="379"/>
      <c r="D193" s="332"/>
      <c r="E193" s="376"/>
      <c r="F193" s="377">
        <f>SUM(F191:F192)</f>
        <v>96550</v>
      </c>
      <c r="G193" s="333">
        <f>SUM(G191:G192)</f>
        <v>93646.22</v>
      </c>
      <c r="H193" s="253">
        <f>G193/F193</f>
        <v>0.9699245986535474</v>
      </c>
    </row>
    <row r="194" spans="1:8" ht="18.75" customHeight="1">
      <c r="A194" s="287"/>
      <c r="B194" s="393" t="s">
        <v>317</v>
      </c>
      <c r="C194" s="357"/>
      <c r="D194" s="335" t="s">
        <v>14</v>
      </c>
      <c r="E194" s="371"/>
      <c r="F194" s="372"/>
      <c r="G194" s="295"/>
      <c r="H194" s="248"/>
    </row>
    <row r="195" spans="1:8" ht="17.25" customHeight="1">
      <c r="A195" s="287"/>
      <c r="B195" s="275"/>
      <c r="C195" s="288" t="s">
        <v>209</v>
      </c>
      <c r="D195" s="289" t="s">
        <v>210</v>
      </c>
      <c r="E195" s="395" t="s">
        <v>17</v>
      </c>
      <c r="F195" s="370">
        <v>5200</v>
      </c>
      <c r="G195" s="292">
        <v>5166.7</v>
      </c>
      <c r="H195" s="248">
        <f>G195/F195</f>
        <v>0.9935961538461539</v>
      </c>
    </row>
    <row r="196" spans="1:8" ht="16.5" customHeight="1">
      <c r="A196" s="287"/>
      <c r="B196" s="275"/>
      <c r="C196" s="331"/>
      <c r="D196" s="332"/>
      <c r="E196" s="408"/>
      <c r="F196" s="377">
        <f>SUM(F195:F195)</f>
        <v>5200</v>
      </c>
      <c r="G196" s="333">
        <f>SUM(G195:G195)</f>
        <v>5166.7</v>
      </c>
      <c r="H196" s="253">
        <f>G196/F196</f>
        <v>0.9935961538461539</v>
      </c>
    </row>
    <row r="197" spans="1:8" ht="16.5" customHeight="1">
      <c r="A197" s="300"/>
      <c r="B197" s="330"/>
      <c r="C197" s="409"/>
      <c r="D197" s="410"/>
      <c r="E197" s="411"/>
      <c r="F197" s="381">
        <f>F147+F155+F189+F193+F196</f>
        <v>4549465.65</v>
      </c>
      <c r="G197" s="307">
        <f>G147+G155+G189+G193+G196</f>
        <v>3889294.68</v>
      </c>
      <c r="H197" s="261">
        <f>G197/F197</f>
        <v>0.8548904375176456</v>
      </c>
    </row>
    <row r="198" spans="1:8" ht="42.75" customHeight="1">
      <c r="A198" s="412" t="s">
        <v>76</v>
      </c>
      <c r="B198" s="382"/>
      <c r="C198" s="364"/>
      <c r="D198" s="332" t="s">
        <v>77</v>
      </c>
      <c r="E198" s="385"/>
      <c r="F198" s="372"/>
      <c r="G198" s="295"/>
      <c r="H198" s="248"/>
    </row>
    <row r="199" spans="1:8" ht="37.5" customHeight="1">
      <c r="A199" s="244"/>
      <c r="B199" s="254" t="s">
        <v>78</v>
      </c>
      <c r="C199" s="367"/>
      <c r="D199" s="335" t="s">
        <v>79</v>
      </c>
      <c r="E199" s="371"/>
      <c r="F199" s="372"/>
      <c r="G199" s="295"/>
      <c r="H199" s="248"/>
    </row>
    <row r="200" spans="1:8" ht="19.5" customHeight="1">
      <c r="A200" s="244"/>
      <c r="B200" s="245"/>
      <c r="C200" s="319" t="s">
        <v>231</v>
      </c>
      <c r="D200" s="294" t="s">
        <v>232</v>
      </c>
      <c r="E200" s="371" t="s">
        <v>17</v>
      </c>
      <c r="F200" s="372">
        <v>387.35</v>
      </c>
      <c r="G200" s="295">
        <v>387.35</v>
      </c>
      <c r="H200" s="248">
        <f>G200/F200</f>
        <v>1</v>
      </c>
    </row>
    <row r="201" spans="1:8" ht="18" customHeight="1">
      <c r="A201" s="244"/>
      <c r="B201" s="245"/>
      <c r="C201" s="319" t="s">
        <v>233</v>
      </c>
      <c r="D201" s="294" t="s">
        <v>234</v>
      </c>
      <c r="E201" s="371" t="s">
        <v>17</v>
      </c>
      <c r="F201" s="372">
        <v>62.65</v>
      </c>
      <c r="G201" s="295">
        <v>62.48</v>
      </c>
      <c r="H201" s="248">
        <f>G201/F201</f>
        <v>0.9972865123703112</v>
      </c>
    </row>
    <row r="202" spans="1:8" ht="15" customHeight="1">
      <c r="A202" s="244"/>
      <c r="B202" s="245"/>
      <c r="C202" s="319" t="s">
        <v>235</v>
      </c>
      <c r="D202" s="294" t="s">
        <v>236</v>
      </c>
      <c r="E202" s="371" t="s">
        <v>17</v>
      </c>
      <c r="F202" s="372">
        <v>2550</v>
      </c>
      <c r="G202" s="295">
        <v>2550</v>
      </c>
      <c r="H202" s="248">
        <f>G202/F202</f>
        <v>1</v>
      </c>
    </row>
    <row r="203" spans="1:8" ht="19.5" customHeight="1">
      <c r="A203" s="244"/>
      <c r="B203" s="245"/>
      <c r="C203" s="379"/>
      <c r="D203" s="332"/>
      <c r="E203" s="376"/>
      <c r="F203" s="377">
        <f>SUM(F200:F202)</f>
        <v>3000</v>
      </c>
      <c r="G203" s="333">
        <f>SUM(G200:G202)</f>
        <v>2999.83</v>
      </c>
      <c r="H203" s="253">
        <f>G203/F203</f>
        <v>0.9999433333333333</v>
      </c>
    </row>
    <row r="204" spans="1:8" ht="19.5" customHeight="1">
      <c r="A204" s="244"/>
      <c r="B204" s="254">
        <v>75113</v>
      </c>
      <c r="C204" s="413"/>
      <c r="D204" s="335" t="s">
        <v>80</v>
      </c>
      <c r="E204" s="371"/>
      <c r="F204" s="372"/>
      <c r="G204" s="295"/>
      <c r="H204" s="248"/>
    </row>
    <row r="205" spans="1:8" ht="21" customHeight="1">
      <c r="A205" s="244"/>
      <c r="B205" s="414"/>
      <c r="C205" s="402">
        <v>3030</v>
      </c>
      <c r="D205" s="294" t="s">
        <v>318</v>
      </c>
      <c r="E205" s="415" t="s">
        <v>17</v>
      </c>
      <c r="F205" s="372">
        <v>1980</v>
      </c>
      <c r="G205" s="295">
        <v>1980</v>
      </c>
      <c r="H205" s="248">
        <f aca="true" t="shared" si="8" ref="H205:H213">G205/F205</f>
        <v>1</v>
      </c>
    </row>
    <row r="206" spans="1:8" ht="21" customHeight="1">
      <c r="A206" s="244"/>
      <c r="B206" s="414"/>
      <c r="C206" s="402">
        <v>4110</v>
      </c>
      <c r="D206" s="294" t="s">
        <v>319</v>
      </c>
      <c r="E206" s="415" t="s">
        <v>17</v>
      </c>
      <c r="F206" s="372">
        <v>209.16</v>
      </c>
      <c r="G206" s="295">
        <v>209.16</v>
      </c>
      <c r="H206" s="248">
        <f t="shared" si="8"/>
        <v>1</v>
      </c>
    </row>
    <row r="207" spans="1:8" ht="21" customHeight="1">
      <c r="A207" s="244"/>
      <c r="B207" s="414"/>
      <c r="C207" s="402">
        <v>4120</v>
      </c>
      <c r="D207" s="294" t="s">
        <v>234</v>
      </c>
      <c r="E207" s="415" t="s">
        <v>17</v>
      </c>
      <c r="F207" s="372">
        <v>33.72</v>
      </c>
      <c r="G207" s="295">
        <v>33.72</v>
      </c>
      <c r="H207" s="248">
        <f t="shared" si="8"/>
        <v>1</v>
      </c>
    </row>
    <row r="208" spans="1:8" ht="21" customHeight="1">
      <c r="A208" s="244"/>
      <c r="B208" s="414"/>
      <c r="C208" s="402">
        <v>4170</v>
      </c>
      <c r="D208" s="294" t="s">
        <v>236</v>
      </c>
      <c r="E208" s="415" t="s">
        <v>17</v>
      </c>
      <c r="F208" s="372">
        <v>1547.04</v>
      </c>
      <c r="G208" s="295">
        <v>1547.04</v>
      </c>
      <c r="H208" s="248">
        <f t="shared" si="8"/>
        <v>1</v>
      </c>
    </row>
    <row r="209" spans="1:8" ht="21" customHeight="1">
      <c r="A209" s="244"/>
      <c r="B209" s="414"/>
      <c r="C209" s="402">
        <v>4210</v>
      </c>
      <c r="D209" s="294" t="s">
        <v>238</v>
      </c>
      <c r="E209" s="415" t="s">
        <v>17</v>
      </c>
      <c r="F209" s="372">
        <v>754.77</v>
      </c>
      <c r="G209" s="295">
        <v>754.77</v>
      </c>
      <c r="H209" s="248">
        <f t="shared" si="8"/>
        <v>1</v>
      </c>
    </row>
    <row r="210" spans="1:8" ht="21" customHeight="1">
      <c r="A210" s="244"/>
      <c r="B210" s="414"/>
      <c r="C210" s="402">
        <v>4300</v>
      </c>
      <c r="D210" s="294" t="s">
        <v>222</v>
      </c>
      <c r="E210" s="415" t="s">
        <v>254</v>
      </c>
      <c r="F210" s="372">
        <v>212</v>
      </c>
      <c r="G210" s="295">
        <v>100</v>
      </c>
      <c r="H210" s="248">
        <f t="shared" si="8"/>
        <v>0.4716981132075472</v>
      </c>
    </row>
    <row r="211" spans="1:8" ht="21" customHeight="1">
      <c r="A211" s="244"/>
      <c r="B211" s="414"/>
      <c r="C211" s="402">
        <v>4410</v>
      </c>
      <c r="D211" s="294" t="s">
        <v>252</v>
      </c>
      <c r="E211" s="415" t="s">
        <v>17</v>
      </c>
      <c r="F211" s="372">
        <v>155.31</v>
      </c>
      <c r="G211" s="295">
        <v>155.31</v>
      </c>
      <c r="H211" s="248">
        <f t="shared" si="8"/>
        <v>1</v>
      </c>
    </row>
    <row r="212" spans="1:8" ht="23.25" customHeight="1">
      <c r="A212" s="244"/>
      <c r="B212" s="414"/>
      <c r="C212" s="345"/>
      <c r="D212" s="332"/>
      <c r="E212" s="376"/>
      <c r="F212" s="377">
        <f>SUM(F205:F211)</f>
        <v>4892</v>
      </c>
      <c r="G212" s="333">
        <f>SUM(G205:G211)</f>
        <v>4780</v>
      </c>
      <c r="H212" s="253">
        <f t="shared" si="8"/>
        <v>0.9771054783319706</v>
      </c>
    </row>
    <row r="213" spans="1:8" s="416" customFormat="1" ht="24.75" customHeight="1">
      <c r="A213" s="417"/>
      <c r="B213" s="418"/>
      <c r="C213" s="419"/>
      <c r="D213" s="420"/>
      <c r="E213" s="397"/>
      <c r="F213" s="421">
        <f>F203+F212</f>
        <v>7892</v>
      </c>
      <c r="G213" s="344">
        <f>G203+G212</f>
        <v>7779.83</v>
      </c>
      <c r="H213" s="261">
        <f t="shared" si="8"/>
        <v>0.9857868727825646</v>
      </c>
    </row>
    <row r="214" spans="1:8" ht="30" customHeight="1">
      <c r="A214" s="230" t="s">
        <v>81</v>
      </c>
      <c r="B214" s="400"/>
      <c r="C214" s="364"/>
      <c r="D214" s="302" t="s">
        <v>82</v>
      </c>
      <c r="E214" s="401"/>
      <c r="F214" s="370"/>
      <c r="G214" s="292"/>
      <c r="H214" s="248"/>
    </row>
    <row r="215" spans="1:8" ht="19.5" customHeight="1">
      <c r="A215" s="266"/>
      <c r="B215" s="386" t="s">
        <v>320</v>
      </c>
      <c r="C215" s="367"/>
      <c r="D215" s="335" t="s">
        <v>321</v>
      </c>
      <c r="E215" s="371"/>
      <c r="F215" s="372"/>
      <c r="G215" s="295"/>
      <c r="H215" s="248"/>
    </row>
    <row r="216" spans="1:8" ht="28.5" customHeight="1">
      <c r="A216" s="287"/>
      <c r="B216" s="423"/>
      <c r="C216" s="319" t="s">
        <v>245</v>
      </c>
      <c r="D216" s="294" t="s">
        <v>246</v>
      </c>
      <c r="E216" s="371" t="s">
        <v>17</v>
      </c>
      <c r="F216" s="372">
        <v>100</v>
      </c>
      <c r="G216" s="295">
        <v>100</v>
      </c>
      <c r="H216" s="248">
        <f>G216/F216</f>
        <v>1</v>
      </c>
    </row>
    <row r="217" spans="1:8" ht="28.5" customHeight="1">
      <c r="A217" s="287"/>
      <c r="B217" s="424"/>
      <c r="C217" s="426" t="s">
        <v>247</v>
      </c>
      <c r="D217" s="294" t="s">
        <v>248</v>
      </c>
      <c r="E217" s="371" t="s">
        <v>17</v>
      </c>
      <c r="F217" s="372">
        <v>504</v>
      </c>
      <c r="G217" s="295">
        <v>503.29</v>
      </c>
      <c r="H217" s="248">
        <f>G217/F217</f>
        <v>0.9985912698412699</v>
      </c>
    </row>
    <row r="218" spans="1:8" ht="17.25" customHeight="1">
      <c r="A218" s="287"/>
      <c r="B218" s="425"/>
      <c r="C218" s="325"/>
      <c r="D218" s="335"/>
      <c r="E218" s="390"/>
      <c r="F218" s="377">
        <f>SUM(F216:F217)</f>
        <v>604</v>
      </c>
      <c r="G218" s="333">
        <f>SUM(G216:G217)</f>
        <v>603.29</v>
      </c>
      <c r="H218" s="253">
        <f>G218/F218</f>
        <v>0.9988245033112583</v>
      </c>
    </row>
    <row r="219" spans="1:8" ht="17.25" customHeight="1">
      <c r="A219" s="287"/>
      <c r="B219" s="393">
        <v>75404</v>
      </c>
      <c r="C219" s="325"/>
      <c r="D219" s="335" t="s">
        <v>322</v>
      </c>
      <c r="E219" s="371"/>
      <c r="F219" s="427"/>
      <c r="G219" s="428"/>
      <c r="H219" s="256"/>
    </row>
    <row r="220" spans="1:8" ht="17.25" customHeight="1">
      <c r="A220" s="287"/>
      <c r="B220" s="336"/>
      <c r="C220" s="337">
        <v>3000</v>
      </c>
      <c r="D220" s="338" t="s">
        <v>323</v>
      </c>
      <c r="E220" s="371" t="s">
        <v>17</v>
      </c>
      <c r="F220" s="372">
        <v>1700</v>
      </c>
      <c r="G220" s="295">
        <v>1562.99</v>
      </c>
      <c r="H220" s="248">
        <f>G220/F220</f>
        <v>0.9194058823529412</v>
      </c>
    </row>
    <row r="221" spans="1:8" ht="42.75" customHeight="1">
      <c r="A221" s="287"/>
      <c r="B221" s="336"/>
      <c r="C221" s="337">
        <v>6170</v>
      </c>
      <c r="D221" s="338" t="s">
        <v>324</v>
      </c>
      <c r="E221" s="371" t="s">
        <v>17</v>
      </c>
      <c r="F221" s="372">
        <v>10000</v>
      </c>
      <c r="G221" s="295">
        <v>10000</v>
      </c>
      <c r="H221" s="248">
        <f>G221/F221</f>
        <v>1</v>
      </c>
    </row>
    <row r="222" spans="1:8" ht="17.25" customHeight="1">
      <c r="A222" s="287"/>
      <c r="B222" s="429"/>
      <c r="C222" s="325"/>
      <c r="D222" s="335"/>
      <c r="E222" s="390"/>
      <c r="F222" s="377">
        <f>SUM(F220:F221)</f>
        <v>11700</v>
      </c>
      <c r="G222" s="333">
        <f>SUM(G220:G221)</f>
        <v>11562.99</v>
      </c>
      <c r="H222" s="253">
        <f>G222/F222</f>
        <v>0.9882897435897435</v>
      </c>
    </row>
    <row r="223" spans="1:8" ht="18.75" customHeight="1">
      <c r="A223" s="287"/>
      <c r="B223" s="267" t="s">
        <v>325</v>
      </c>
      <c r="C223" s="325"/>
      <c r="D223" s="335" t="s">
        <v>83</v>
      </c>
      <c r="E223" s="371"/>
      <c r="F223" s="372"/>
      <c r="G223" s="295"/>
      <c r="H223" s="248"/>
    </row>
    <row r="224" spans="1:8" ht="33.75" customHeight="1">
      <c r="A224" s="287"/>
      <c r="B224" s="430"/>
      <c r="C224" s="271">
        <v>3000</v>
      </c>
      <c r="D224" s="338" t="s">
        <v>323</v>
      </c>
      <c r="E224" s="415" t="s">
        <v>326</v>
      </c>
      <c r="F224" s="372">
        <v>10000</v>
      </c>
      <c r="G224" s="295">
        <v>4000</v>
      </c>
      <c r="H224" s="248">
        <f aca="true" t="shared" si="9" ref="H224:H248">G224/F224</f>
        <v>0.4</v>
      </c>
    </row>
    <row r="225" spans="1:8" ht="27.75" customHeight="1">
      <c r="A225" s="287"/>
      <c r="B225" s="275"/>
      <c r="C225" s="369" t="s">
        <v>327</v>
      </c>
      <c r="D225" s="294" t="s">
        <v>328</v>
      </c>
      <c r="E225" s="371" t="s">
        <v>17</v>
      </c>
      <c r="F225" s="372">
        <v>22610</v>
      </c>
      <c r="G225" s="295">
        <v>22607.6</v>
      </c>
      <c r="H225" s="248">
        <f t="shared" si="9"/>
        <v>0.9998938522777532</v>
      </c>
    </row>
    <row r="226" spans="1:8" ht="28.5" customHeight="1">
      <c r="A226" s="287"/>
      <c r="B226" s="275"/>
      <c r="C226" s="293" t="s">
        <v>329</v>
      </c>
      <c r="D226" s="294" t="s">
        <v>330</v>
      </c>
      <c r="E226" s="371" t="s">
        <v>17</v>
      </c>
      <c r="F226" s="372">
        <v>167300</v>
      </c>
      <c r="G226" s="295">
        <v>167170.4</v>
      </c>
      <c r="H226" s="248">
        <f t="shared" si="9"/>
        <v>0.9992253436939629</v>
      </c>
    </row>
    <row r="227" spans="1:8" ht="30" customHeight="1">
      <c r="A227" s="287"/>
      <c r="B227" s="275"/>
      <c r="C227" s="293" t="s">
        <v>331</v>
      </c>
      <c r="D227" s="294" t="s">
        <v>332</v>
      </c>
      <c r="E227" s="415" t="s">
        <v>254</v>
      </c>
      <c r="F227" s="372">
        <v>9000</v>
      </c>
      <c r="G227" s="295">
        <v>7566.78</v>
      </c>
      <c r="H227" s="248">
        <f t="shared" si="9"/>
        <v>0.8407533333333334</v>
      </c>
    </row>
    <row r="228" spans="1:8" ht="40.5" customHeight="1">
      <c r="A228" s="287"/>
      <c r="B228" s="275"/>
      <c r="C228" s="293" t="s">
        <v>333</v>
      </c>
      <c r="D228" s="294" t="s">
        <v>334</v>
      </c>
      <c r="E228" s="371" t="s">
        <v>17</v>
      </c>
      <c r="F228" s="372">
        <v>12601</v>
      </c>
      <c r="G228" s="295">
        <v>12600.8</v>
      </c>
      <c r="H228" s="248">
        <f t="shared" si="9"/>
        <v>0.9999841282437901</v>
      </c>
    </row>
    <row r="229" spans="1:8" ht="16.5" customHeight="1">
      <c r="A229" s="287"/>
      <c r="B229" s="275"/>
      <c r="C229" s="293" t="s">
        <v>235</v>
      </c>
      <c r="D229" s="294" t="s">
        <v>236</v>
      </c>
      <c r="E229" s="371" t="s">
        <v>17</v>
      </c>
      <c r="F229" s="372">
        <v>535</v>
      </c>
      <c r="G229" s="295">
        <v>531</v>
      </c>
      <c r="H229" s="248">
        <f t="shared" si="9"/>
        <v>0.9925233644859813</v>
      </c>
    </row>
    <row r="230" spans="1:8" ht="27" customHeight="1">
      <c r="A230" s="287"/>
      <c r="B230" s="275"/>
      <c r="C230" s="293" t="s">
        <v>335</v>
      </c>
      <c r="D230" s="294" t="s">
        <v>336</v>
      </c>
      <c r="E230" s="371" t="s">
        <v>17</v>
      </c>
      <c r="F230" s="372">
        <v>9520</v>
      </c>
      <c r="G230" s="295">
        <v>8650.6</v>
      </c>
      <c r="H230" s="248">
        <f t="shared" si="9"/>
        <v>0.9086764705882353</v>
      </c>
    </row>
    <row r="231" spans="1:8" ht="16.5" customHeight="1">
      <c r="A231" s="287"/>
      <c r="B231" s="275"/>
      <c r="C231" s="293" t="s">
        <v>237</v>
      </c>
      <c r="D231" s="294" t="s">
        <v>238</v>
      </c>
      <c r="E231" s="371" t="s">
        <v>17</v>
      </c>
      <c r="F231" s="372">
        <v>8830</v>
      </c>
      <c r="G231" s="295">
        <v>7537</v>
      </c>
      <c r="H231" s="248">
        <f t="shared" si="9"/>
        <v>0.8535673839184598</v>
      </c>
    </row>
    <row r="232" spans="1:8" ht="16.5" customHeight="1">
      <c r="A232" s="287"/>
      <c r="B232" s="275"/>
      <c r="C232" s="293" t="s">
        <v>337</v>
      </c>
      <c r="D232" s="294" t="s">
        <v>338</v>
      </c>
      <c r="E232" s="371" t="s">
        <v>17</v>
      </c>
      <c r="F232" s="372">
        <v>80</v>
      </c>
      <c r="G232" s="295">
        <v>79.91</v>
      </c>
      <c r="H232" s="248">
        <f t="shared" si="9"/>
        <v>0.998875</v>
      </c>
    </row>
    <row r="233" spans="1:8" ht="28.5" customHeight="1">
      <c r="A233" s="287"/>
      <c r="B233" s="275"/>
      <c r="C233" s="293">
        <v>4230</v>
      </c>
      <c r="D233" s="294" t="s">
        <v>339</v>
      </c>
      <c r="E233" s="371" t="s">
        <v>17</v>
      </c>
      <c r="F233" s="372">
        <v>30</v>
      </c>
      <c r="G233" s="295">
        <v>30</v>
      </c>
      <c r="H233" s="248">
        <f t="shared" si="9"/>
        <v>1</v>
      </c>
    </row>
    <row r="234" spans="1:8" ht="28.5" customHeight="1">
      <c r="A234" s="300"/>
      <c r="B234" s="330"/>
      <c r="C234" s="296">
        <v>4250</v>
      </c>
      <c r="D234" s="297" t="s">
        <v>340</v>
      </c>
      <c r="E234" s="422" t="s">
        <v>254</v>
      </c>
      <c r="F234" s="374">
        <v>13651</v>
      </c>
      <c r="G234" s="299">
        <v>8124</v>
      </c>
      <c r="H234" s="248">
        <f t="shared" si="9"/>
        <v>0.5951212365394477</v>
      </c>
    </row>
    <row r="235" spans="1:8" ht="16.5" customHeight="1">
      <c r="A235" s="266"/>
      <c r="B235" s="368"/>
      <c r="C235" s="288" t="s">
        <v>239</v>
      </c>
      <c r="D235" s="289" t="s">
        <v>240</v>
      </c>
      <c r="E235" s="395" t="s">
        <v>17</v>
      </c>
      <c r="F235" s="370">
        <v>2280</v>
      </c>
      <c r="G235" s="292">
        <v>2280</v>
      </c>
      <c r="H235" s="248">
        <f t="shared" si="9"/>
        <v>1</v>
      </c>
    </row>
    <row r="236" spans="1:8" ht="16.5" customHeight="1">
      <c r="A236" s="287"/>
      <c r="B236" s="275"/>
      <c r="C236" s="293" t="s">
        <v>209</v>
      </c>
      <c r="D236" s="294" t="s">
        <v>210</v>
      </c>
      <c r="E236" s="371" t="s">
        <v>17</v>
      </c>
      <c r="F236" s="372">
        <v>30</v>
      </c>
      <c r="G236" s="295">
        <v>30</v>
      </c>
      <c r="H236" s="248">
        <f t="shared" si="9"/>
        <v>1</v>
      </c>
    </row>
    <row r="237" spans="1:8" ht="16.5" customHeight="1">
      <c r="A237" s="287"/>
      <c r="B237" s="275"/>
      <c r="C237" s="293" t="s">
        <v>241</v>
      </c>
      <c r="D237" s="294" t="s">
        <v>242</v>
      </c>
      <c r="E237" s="371" t="s">
        <v>17</v>
      </c>
      <c r="F237" s="372">
        <v>40</v>
      </c>
      <c r="G237" s="295">
        <v>40</v>
      </c>
      <c r="H237" s="248">
        <f t="shared" si="9"/>
        <v>1</v>
      </c>
    </row>
    <row r="238" spans="1:8" ht="16.5" customHeight="1">
      <c r="A238" s="287"/>
      <c r="B238" s="275"/>
      <c r="C238" s="296" t="s">
        <v>221</v>
      </c>
      <c r="D238" s="297" t="s">
        <v>222</v>
      </c>
      <c r="E238" s="373" t="s">
        <v>17</v>
      </c>
      <c r="F238" s="374">
        <v>441</v>
      </c>
      <c r="G238" s="299">
        <v>424</v>
      </c>
      <c r="H238" s="248">
        <f t="shared" si="9"/>
        <v>0.9614512471655329</v>
      </c>
    </row>
    <row r="239" spans="1:8" ht="16.5" customHeight="1">
      <c r="A239" s="287"/>
      <c r="B239" s="275"/>
      <c r="C239" s="280" t="s">
        <v>243</v>
      </c>
      <c r="D239" s="289" t="s">
        <v>244</v>
      </c>
      <c r="E239" s="395" t="s">
        <v>17</v>
      </c>
      <c r="F239" s="370">
        <v>10</v>
      </c>
      <c r="G239" s="292">
        <v>10</v>
      </c>
      <c r="H239" s="248">
        <f t="shared" si="9"/>
        <v>1</v>
      </c>
    </row>
    <row r="240" spans="1:8" ht="28.5" customHeight="1">
      <c r="A240" s="287"/>
      <c r="B240" s="275"/>
      <c r="C240" s="275">
        <v>4360</v>
      </c>
      <c r="D240" s="404" t="s">
        <v>246</v>
      </c>
      <c r="E240" s="405" t="s">
        <v>17</v>
      </c>
      <c r="F240" s="406">
        <v>120</v>
      </c>
      <c r="G240" s="329">
        <v>120</v>
      </c>
      <c r="H240" s="248">
        <f t="shared" si="9"/>
        <v>1</v>
      </c>
    </row>
    <row r="241" spans="1:8" ht="26.25" customHeight="1">
      <c r="A241" s="287"/>
      <c r="B241" s="275"/>
      <c r="C241" s="293" t="s">
        <v>247</v>
      </c>
      <c r="D241" s="294" t="s">
        <v>248</v>
      </c>
      <c r="E241" s="371" t="s">
        <v>17</v>
      </c>
      <c r="F241" s="372">
        <v>102</v>
      </c>
      <c r="G241" s="295">
        <v>102</v>
      </c>
      <c r="H241" s="248">
        <f t="shared" si="9"/>
        <v>1</v>
      </c>
    </row>
    <row r="242" spans="1:8" ht="27.75" customHeight="1">
      <c r="A242" s="287"/>
      <c r="B242" s="275"/>
      <c r="C242" s="296" t="s">
        <v>310</v>
      </c>
      <c r="D242" s="297" t="s">
        <v>311</v>
      </c>
      <c r="E242" s="373" t="s">
        <v>17</v>
      </c>
      <c r="F242" s="374">
        <v>400</v>
      </c>
      <c r="G242" s="299">
        <v>400</v>
      </c>
      <c r="H242" s="248">
        <f t="shared" si="9"/>
        <v>1</v>
      </c>
    </row>
    <row r="243" spans="1:8" ht="16.5" customHeight="1">
      <c r="A243" s="287"/>
      <c r="B243" s="275"/>
      <c r="C243" s="293" t="s">
        <v>251</v>
      </c>
      <c r="D243" s="294" t="s">
        <v>252</v>
      </c>
      <c r="E243" s="415" t="s">
        <v>254</v>
      </c>
      <c r="F243" s="372">
        <v>2850</v>
      </c>
      <c r="G243" s="295">
        <v>2433.85</v>
      </c>
      <c r="H243" s="248">
        <f t="shared" si="9"/>
        <v>0.8539824561403508</v>
      </c>
    </row>
    <row r="244" spans="1:8" ht="16.5" customHeight="1">
      <c r="A244" s="287"/>
      <c r="B244" s="275"/>
      <c r="C244" s="293" t="s">
        <v>223</v>
      </c>
      <c r="D244" s="294" t="s">
        <v>224</v>
      </c>
      <c r="E244" s="415" t="s">
        <v>254</v>
      </c>
      <c r="F244" s="372">
        <v>150</v>
      </c>
      <c r="G244" s="295">
        <v>0</v>
      </c>
      <c r="H244" s="248">
        <f t="shared" si="9"/>
        <v>0</v>
      </c>
    </row>
    <row r="245" spans="1:8" ht="27.75" customHeight="1">
      <c r="A245" s="287"/>
      <c r="B245" s="275"/>
      <c r="C245" s="293" t="s">
        <v>341</v>
      </c>
      <c r="D245" s="294" t="s">
        <v>290</v>
      </c>
      <c r="E245" s="371" t="s">
        <v>17</v>
      </c>
      <c r="F245" s="372">
        <v>20</v>
      </c>
      <c r="G245" s="295">
        <v>20</v>
      </c>
      <c r="H245" s="248">
        <f t="shared" si="9"/>
        <v>1</v>
      </c>
    </row>
    <row r="246" spans="1:8" ht="27.75" customHeight="1">
      <c r="A246" s="287"/>
      <c r="B246" s="275"/>
      <c r="C246" s="293">
        <v>4590</v>
      </c>
      <c r="D246" s="294" t="s">
        <v>260</v>
      </c>
      <c r="E246" s="415" t="s">
        <v>254</v>
      </c>
      <c r="F246" s="372">
        <v>50</v>
      </c>
      <c r="G246" s="295">
        <v>0</v>
      </c>
      <c r="H246" s="248">
        <f t="shared" si="9"/>
        <v>0</v>
      </c>
    </row>
    <row r="247" spans="1:8" ht="27.75" customHeight="1">
      <c r="A247" s="287"/>
      <c r="B247" s="275"/>
      <c r="C247" s="293">
        <v>4740</v>
      </c>
      <c r="D247" s="294" t="s">
        <v>286</v>
      </c>
      <c r="E247" s="371" t="s">
        <v>17</v>
      </c>
      <c r="F247" s="372">
        <v>240</v>
      </c>
      <c r="G247" s="295">
        <v>240</v>
      </c>
      <c r="H247" s="248">
        <f t="shared" si="9"/>
        <v>1</v>
      </c>
    </row>
    <row r="248" spans="1:8" ht="18" customHeight="1">
      <c r="A248" s="287"/>
      <c r="B248" s="330"/>
      <c r="C248" s="339"/>
      <c r="D248" s="332"/>
      <c r="E248" s="376"/>
      <c r="F248" s="377">
        <f>SUM(F224:F247)</f>
        <v>260890</v>
      </c>
      <c r="G248" s="333">
        <f>SUM(G224:G247)</f>
        <v>244997.94</v>
      </c>
      <c r="H248" s="253">
        <f t="shared" si="9"/>
        <v>0.9390852083253478</v>
      </c>
    </row>
    <row r="249" spans="1:8" ht="18" customHeight="1">
      <c r="A249" s="287"/>
      <c r="B249" s="313" t="s">
        <v>342</v>
      </c>
      <c r="C249" s="367"/>
      <c r="D249" s="335" t="s">
        <v>343</v>
      </c>
      <c r="E249" s="371"/>
      <c r="F249" s="372"/>
      <c r="G249" s="295"/>
      <c r="H249" s="248"/>
    </row>
    <row r="250" spans="1:8" ht="25.5" customHeight="1">
      <c r="A250" s="287"/>
      <c r="B250" s="387"/>
      <c r="C250" s="388">
        <v>3020</v>
      </c>
      <c r="D250" s="338" t="s">
        <v>344</v>
      </c>
      <c r="E250" s="371" t="s">
        <v>226</v>
      </c>
      <c r="F250" s="372">
        <v>3000</v>
      </c>
      <c r="G250" s="295">
        <v>2305.75</v>
      </c>
      <c r="H250" s="248">
        <f aca="true" t="shared" si="10" ref="H250:H258">G250/F250</f>
        <v>0.7685833333333333</v>
      </c>
    </row>
    <row r="251" spans="1:8" ht="16.5" customHeight="1">
      <c r="A251" s="287"/>
      <c r="B251" s="318"/>
      <c r="C251" s="319" t="s">
        <v>235</v>
      </c>
      <c r="D251" s="294" t="s">
        <v>236</v>
      </c>
      <c r="E251" s="371" t="s">
        <v>17</v>
      </c>
      <c r="F251" s="372">
        <v>8800</v>
      </c>
      <c r="G251" s="295">
        <v>8760</v>
      </c>
      <c r="H251" s="248">
        <f t="shared" si="10"/>
        <v>0.9954545454545455</v>
      </c>
    </row>
    <row r="252" spans="1:8" ht="16.5" customHeight="1">
      <c r="A252" s="287"/>
      <c r="B252" s="318"/>
      <c r="C252" s="319" t="s">
        <v>237</v>
      </c>
      <c r="D252" s="294" t="s">
        <v>238</v>
      </c>
      <c r="E252" s="371" t="s">
        <v>226</v>
      </c>
      <c r="F252" s="372">
        <v>39500</v>
      </c>
      <c r="G252" s="295">
        <v>36362.98</v>
      </c>
      <c r="H252" s="248">
        <f t="shared" si="10"/>
        <v>0.9205817721518988</v>
      </c>
    </row>
    <row r="253" spans="1:8" ht="16.5" customHeight="1">
      <c r="A253" s="287"/>
      <c r="B253" s="318"/>
      <c r="C253" s="319">
        <v>4270</v>
      </c>
      <c r="D253" s="294" t="s">
        <v>210</v>
      </c>
      <c r="E253" s="371" t="s">
        <v>17</v>
      </c>
      <c r="F253" s="372">
        <v>10000</v>
      </c>
      <c r="G253" s="295">
        <v>9860</v>
      </c>
      <c r="H253" s="248">
        <f t="shared" si="10"/>
        <v>0.986</v>
      </c>
    </row>
    <row r="254" spans="1:8" ht="16.5" customHeight="1">
      <c r="A254" s="287"/>
      <c r="B254" s="318"/>
      <c r="C254" s="319">
        <v>4280</v>
      </c>
      <c r="D254" s="294" t="s">
        <v>242</v>
      </c>
      <c r="E254" s="371" t="s">
        <v>226</v>
      </c>
      <c r="F254" s="372">
        <v>2000</v>
      </c>
      <c r="G254" s="295">
        <v>425</v>
      </c>
      <c r="H254" s="248">
        <f t="shared" si="10"/>
        <v>0.2125</v>
      </c>
    </row>
    <row r="255" spans="1:8" ht="16.5" customHeight="1">
      <c r="A255" s="287"/>
      <c r="B255" s="318"/>
      <c r="C255" s="319" t="s">
        <v>221</v>
      </c>
      <c r="D255" s="294" t="s">
        <v>222</v>
      </c>
      <c r="E255" s="371" t="s">
        <v>254</v>
      </c>
      <c r="F255" s="372">
        <v>10000</v>
      </c>
      <c r="G255" s="295">
        <v>8319.82</v>
      </c>
      <c r="H255" s="248">
        <f t="shared" si="10"/>
        <v>0.831982</v>
      </c>
    </row>
    <row r="256" spans="1:8" ht="24.75" customHeight="1">
      <c r="A256" s="287"/>
      <c r="B256" s="318"/>
      <c r="C256" s="319" t="s">
        <v>247</v>
      </c>
      <c r="D256" s="294" t="s">
        <v>248</v>
      </c>
      <c r="E256" s="371" t="s">
        <v>226</v>
      </c>
      <c r="F256" s="372">
        <v>1200</v>
      </c>
      <c r="G256" s="295">
        <v>717.36</v>
      </c>
      <c r="H256" s="248">
        <f t="shared" si="10"/>
        <v>0.5978</v>
      </c>
    </row>
    <row r="257" spans="1:8" ht="17.25" customHeight="1">
      <c r="A257" s="287"/>
      <c r="B257" s="318"/>
      <c r="C257" s="319" t="s">
        <v>223</v>
      </c>
      <c r="D257" s="294" t="s">
        <v>224</v>
      </c>
      <c r="E257" s="371" t="s">
        <v>226</v>
      </c>
      <c r="F257" s="372">
        <v>1000</v>
      </c>
      <c r="G257" s="295">
        <v>555</v>
      </c>
      <c r="H257" s="248">
        <f t="shared" si="10"/>
        <v>0.555</v>
      </c>
    </row>
    <row r="258" spans="1:8" ht="18" customHeight="1">
      <c r="A258" s="287"/>
      <c r="B258" s="318"/>
      <c r="C258" s="379"/>
      <c r="D258" s="332"/>
      <c r="E258" s="376"/>
      <c r="F258" s="377">
        <f>SUM(F250:F257)</f>
        <v>75500</v>
      </c>
      <c r="G258" s="333">
        <f>SUM(G250:G257)</f>
        <v>67305.91</v>
      </c>
      <c r="H258" s="253">
        <f t="shared" si="10"/>
        <v>0.8914690066225166</v>
      </c>
    </row>
    <row r="259" spans="1:8" ht="18" customHeight="1">
      <c r="A259" s="287"/>
      <c r="B259" s="393" t="s">
        <v>345</v>
      </c>
      <c r="C259" s="357"/>
      <c r="D259" s="335" t="s">
        <v>346</v>
      </c>
      <c r="E259" s="371"/>
      <c r="F259" s="372"/>
      <c r="G259" s="295"/>
      <c r="H259" s="248"/>
    </row>
    <row r="260" spans="1:8" ht="17.25" customHeight="1">
      <c r="A260" s="300"/>
      <c r="B260" s="330"/>
      <c r="C260" s="280" t="s">
        <v>235</v>
      </c>
      <c r="D260" s="297" t="s">
        <v>236</v>
      </c>
      <c r="E260" s="373" t="s">
        <v>17</v>
      </c>
      <c r="F260" s="374">
        <v>6100</v>
      </c>
      <c r="G260" s="299">
        <v>5850</v>
      </c>
      <c r="H260" s="248">
        <f aca="true" t="shared" si="11" ref="H260:H265">G260/F260</f>
        <v>0.9590163934426229</v>
      </c>
    </row>
    <row r="261" spans="1:8" ht="16.5" customHeight="1">
      <c r="A261" s="266"/>
      <c r="B261" s="368"/>
      <c r="C261" s="288" t="s">
        <v>237</v>
      </c>
      <c r="D261" s="289" t="s">
        <v>238</v>
      </c>
      <c r="E261" s="395" t="s">
        <v>17</v>
      </c>
      <c r="F261" s="370">
        <v>3890</v>
      </c>
      <c r="G261" s="292">
        <v>3835.4</v>
      </c>
      <c r="H261" s="248">
        <f t="shared" si="11"/>
        <v>0.9859640102827764</v>
      </c>
    </row>
    <row r="262" spans="1:8" ht="16.5" customHeight="1">
      <c r="A262" s="287"/>
      <c r="B262" s="275"/>
      <c r="C262" s="293" t="s">
        <v>221</v>
      </c>
      <c r="D262" s="294" t="s">
        <v>222</v>
      </c>
      <c r="E262" s="371" t="s">
        <v>17</v>
      </c>
      <c r="F262" s="372">
        <v>2700</v>
      </c>
      <c r="G262" s="295">
        <v>2632.8</v>
      </c>
      <c r="H262" s="248">
        <f t="shared" si="11"/>
        <v>0.9751111111111112</v>
      </c>
    </row>
    <row r="263" spans="1:8" ht="26.25" customHeight="1">
      <c r="A263" s="287"/>
      <c r="B263" s="275"/>
      <c r="C263" s="396" t="s">
        <v>245</v>
      </c>
      <c r="D263" s="294" t="s">
        <v>246</v>
      </c>
      <c r="E263" s="371" t="s">
        <v>17</v>
      </c>
      <c r="F263" s="372">
        <v>200</v>
      </c>
      <c r="G263" s="295">
        <v>200</v>
      </c>
      <c r="H263" s="248">
        <f t="shared" si="11"/>
        <v>1</v>
      </c>
    </row>
    <row r="264" spans="1:8" ht="26.25" customHeight="1">
      <c r="A264" s="287"/>
      <c r="B264" s="275"/>
      <c r="C264" s="402">
        <v>4750</v>
      </c>
      <c r="D264" s="431" t="s">
        <v>347</v>
      </c>
      <c r="E264" s="432" t="s">
        <v>17</v>
      </c>
      <c r="F264" s="433">
        <v>610</v>
      </c>
      <c r="G264" s="434">
        <v>610</v>
      </c>
      <c r="H264" s="248">
        <f t="shared" si="11"/>
        <v>1</v>
      </c>
    </row>
    <row r="265" spans="1:8" ht="18" customHeight="1">
      <c r="A265" s="287"/>
      <c r="B265" s="330"/>
      <c r="C265" s="345"/>
      <c r="D265" s="306"/>
      <c r="E265" s="391"/>
      <c r="F265" s="392">
        <f>SUM(F260:F264)</f>
        <v>13500</v>
      </c>
      <c r="G265" s="323">
        <f>SUM(G260:G264)</f>
        <v>13128.2</v>
      </c>
      <c r="H265" s="253">
        <f t="shared" si="11"/>
        <v>0.9724592592592594</v>
      </c>
    </row>
    <row r="266" spans="1:8" ht="16.5" customHeight="1">
      <c r="A266" s="287"/>
      <c r="B266" s="407" t="s">
        <v>348</v>
      </c>
      <c r="C266" s="378"/>
      <c r="D266" s="326" t="s">
        <v>349</v>
      </c>
      <c r="E266" s="395"/>
      <c r="F266" s="370"/>
      <c r="G266" s="292"/>
      <c r="H266" s="248"/>
    </row>
    <row r="267" spans="1:8" ht="38.25" customHeight="1">
      <c r="A267" s="287"/>
      <c r="B267" s="318"/>
      <c r="C267" s="319" t="s">
        <v>350</v>
      </c>
      <c r="D267" s="294" t="s">
        <v>273</v>
      </c>
      <c r="E267" s="371" t="s">
        <v>17</v>
      </c>
      <c r="F267" s="372">
        <v>9000</v>
      </c>
      <c r="G267" s="295">
        <v>9000</v>
      </c>
      <c r="H267" s="248">
        <f>G267/F267</f>
        <v>1</v>
      </c>
    </row>
    <row r="268" spans="1:8" ht="16.5" customHeight="1">
      <c r="A268" s="287"/>
      <c r="B268" s="318"/>
      <c r="C268" s="379"/>
      <c r="D268" s="332"/>
      <c r="E268" s="376"/>
      <c r="F268" s="377">
        <f>SUM(F267)</f>
        <v>9000</v>
      </c>
      <c r="G268" s="333">
        <f>SUM(G267)</f>
        <v>9000</v>
      </c>
      <c r="H268" s="253">
        <f>G268/F268</f>
        <v>1</v>
      </c>
    </row>
    <row r="269" spans="1:8" ht="16.5" customHeight="1">
      <c r="A269" s="287"/>
      <c r="B269" s="393">
        <v>75495</v>
      </c>
      <c r="C269" s="345"/>
      <c r="D269" s="335" t="s">
        <v>14</v>
      </c>
      <c r="E269" s="376"/>
      <c r="F269" s="377"/>
      <c r="G269" s="333"/>
      <c r="H269" s="253"/>
    </row>
    <row r="270" spans="1:8" ht="47.25" customHeight="1">
      <c r="A270" s="287"/>
      <c r="B270" s="368"/>
      <c r="C270" s="337">
        <v>2710</v>
      </c>
      <c r="D270" s="338" t="s">
        <v>273</v>
      </c>
      <c r="E270" s="371" t="s">
        <v>351</v>
      </c>
      <c r="F270" s="372">
        <v>13107</v>
      </c>
      <c r="G270" s="295">
        <v>0</v>
      </c>
      <c r="H270" s="248">
        <f>G270/F270</f>
        <v>0</v>
      </c>
    </row>
    <row r="271" spans="1:8" ht="20.25" customHeight="1">
      <c r="A271" s="287"/>
      <c r="B271" s="275"/>
      <c r="C271" s="337">
        <v>4300</v>
      </c>
      <c r="D271" s="338" t="s">
        <v>222</v>
      </c>
      <c r="E271" s="371" t="s">
        <v>254</v>
      </c>
      <c r="F271" s="372">
        <v>2800</v>
      </c>
      <c r="G271" s="295">
        <v>0</v>
      </c>
      <c r="H271" s="248">
        <f>G271/F271</f>
        <v>0</v>
      </c>
    </row>
    <row r="272" spans="1:8" ht="57" customHeight="1">
      <c r="A272" s="287"/>
      <c r="B272" s="330"/>
      <c r="C272" s="337">
        <v>6300</v>
      </c>
      <c r="D272" s="338" t="s">
        <v>315</v>
      </c>
      <c r="E272" s="371" t="s">
        <v>352</v>
      </c>
      <c r="F272" s="372">
        <v>13670</v>
      </c>
      <c r="G272" s="295">
        <v>13670</v>
      </c>
      <c r="H272" s="248">
        <f>G272/F272</f>
        <v>1</v>
      </c>
    </row>
    <row r="273" spans="1:8" ht="16.5" customHeight="1">
      <c r="A273" s="287"/>
      <c r="B273" s="393"/>
      <c r="C273" s="345"/>
      <c r="D273" s="332"/>
      <c r="E273" s="376"/>
      <c r="F273" s="377">
        <f>SUM(F270:F272)</f>
        <v>29577</v>
      </c>
      <c r="G273" s="333">
        <f>SUM(G270:G272)</f>
        <v>13670</v>
      </c>
      <c r="H273" s="253">
        <f>G273/F273</f>
        <v>0.462183453359029</v>
      </c>
    </row>
    <row r="274" spans="1:8" ht="16.5" customHeight="1">
      <c r="A274" s="300"/>
      <c r="B274" s="393"/>
      <c r="C274" s="435"/>
      <c r="D274" s="410"/>
      <c r="E274" s="436"/>
      <c r="F274" s="381">
        <f>F218+F222+F248+F258+F265+F268+F273</f>
        <v>400771</v>
      </c>
      <c r="G274" s="307">
        <f>G218+G222+G248+G258+G265+G268+G273</f>
        <v>360268.33</v>
      </c>
      <c r="H274" s="261">
        <f>G274/F274</f>
        <v>0.8989381217702878</v>
      </c>
    </row>
    <row r="275" spans="1:8" ht="56.25" customHeight="1">
      <c r="A275" s="412" t="s">
        <v>85</v>
      </c>
      <c r="B275" s="382"/>
      <c r="C275" s="383"/>
      <c r="D275" s="332" t="s">
        <v>86</v>
      </c>
      <c r="E275" s="385"/>
      <c r="F275" s="372"/>
      <c r="G275" s="295"/>
      <c r="H275" s="248"/>
    </row>
    <row r="276" spans="1:8" ht="30.75" customHeight="1">
      <c r="A276" s="244"/>
      <c r="B276" s="437" t="s">
        <v>353</v>
      </c>
      <c r="C276" s="367"/>
      <c r="D276" s="335" t="s">
        <v>354</v>
      </c>
      <c r="E276" s="371"/>
      <c r="F276" s="372"/>
      <c r="G276" s="295"/>
      <c r="H276" s="248"/>
    </row>
    <row r="277" spans="1:8" s="438" customFormat="1" ht="17.25" customHeight="1">
      <c r="A277" s="269"/>
      <c r="B277" s="266"/>
      <c r="C277" s="396">
        <v>4210</v>
      </c>
      <c r="D277" s="294" t="s">
        <v>238</v>
      </c>
      <c r="E277" s="371" t="s">
        <v>226</v>
      </c>
      <c r="F277" s="372">
        <v>1750</v>
      </c>
      <c r="G277" s="295">
        <v>192.76</v>
      </c>
      <c r="H277" s="248">
        <f aca="true" t="shared" si="12" ref="H277:H284">G277/F277</f>
        <v>0.11014857142857143</v>
      </c>
    </row>
    <row r="278" spans="1:8" ht="17.25" customHeight="1">
      <c r="A278" s="269"/>
      <c r="B278" s="287"/>
      <c r="C278" s="280" t="s">
        <v>221</v>
      </c>
      <c r="D278" s="294" t="s">
        <v>222</v>
      </c>
      <c r="E278" s="371" t="s">
        <v>226</v>
      </c>
      <c r="F278" s="372">
        <v>3000</v>
      </c>
      <c r="G278" s="295">
        <v>1024</v>
      </c>
      <c r="H278" s="248">
        <f t="shared" si="12"/>
        <v>0.3413333333333333</v>
      </c>
    </row>
    <row r="279" spans="1:8" ht="17.25" customHeight="1">
      <c r="A279" s="269"/>
      <c r="B279" s="287"/>
      <c r="C279" s="280">
        <v>4580</v>
      </c>
      <c r="D279" s="294" t="s">
        <v>28</v>
      </c>
      <c r="E279" s="371" t="s">
        <v>17</v>
      </c>
      <c r="F279" s="372">
        <v>325000</v>
      </c>
      <c r="G279" s="295">
        <v>325000</v>
      </c>
      <c r="H279" s="248">
        <f t="shared" si="12"/>
        <v>1</v>
      </c>
    </row>
    <row r="280" spans="1:8" ht="30.75" customHeight="1">
      <c r="A280" s="278"/>
      <c r="B280" s="300"/>
      <c r="C280" s="280" t="s">
        <v>262</v>
      </c>
      <c r="D280" s="297" t="s">
        <v>263</v>
      </c>
      <c r="E280" s="373" t="s">
        <v>17</v>
      </c>
      <c r="F280" s="374">
        <v>596880</v>
      </c>
      <c r="G280" s="299">
        <v>590130.03</v>
      </c>
      <c r="H280" s="248">
        <f t="shared" si="12"/>
        <v>0.9886912444712506</v>
      </c>
    </row>
    <row r="281" spans="1:8" ht="30.75" customHeight="1">
      <c r="A281" s="237"/>
      <c r="B281" s="439"/>
      <c r="C281" s="402" t="s">
        <v>285</v>
      </c>
      <c r="D281" s="289" t="s">
        <v>286</v>
      </c>
      <c r="E281" s="395" t="s">
        <v>17</v>
      </c>
      <c r="F281" s="370">
        <v>800</v>
      </c>
      <c r="G281" s="292">
        <v>799.34</v>
      </c>
      <c r="H281" s="248">
        <f t="shared" si="12"/>
        <v>0.999175</v>
      </c>
    </row>
    <row r="282" spans="1:8" ht="30.75" customHeight="1">
      <c r="A282" s="244"/>
      <c r="B282" s="414"/>
      <c r="C282" s="402">
        <v>4750</v>
      </c>
      <c r="D282" s="294" t="s">
        <v>288</v>
      </c>
      <c r="E282" s="371" t="s">
        <v>17</v>
      </c>
      <c r="F282" s="372">
        <v>300</v>
      </c>
      <c r="G282" s="295">
        <v>276</v>
      </c>
      <c r="H282" s="248">
        <f t="shared" si="12"/>
        <v>0.92</v>
      </c>
    </row>
    <row r="283" spans="1:8" ht="18.75" customHeight="1">
      <c r="A283" s="244"/>
      <c r="B283" s="414"/>
      <c r="C283" s="345"/>
      <c r="D283" s="332"/>
      <c r="E283" s="376"/>
      <c r="F283" s="377">
        <f>SUM(F277:F282)</f>
        <v>927730</v>
      </c>
      <c r="G283" s="333">
        <f>SUM(G277:G282)</f>
        <v>917422.13</v>
      </c>
      <c r="H283" s="253">
        <f t="shared" si="12"/>
        <v>0.9888891487825121</v>
      </c>
    </row>
    <row r="284" spans="1:8" ht="18.75" customHeight="1">
      <c r="A284" s="244"/>
      <c r="B284" s="245"/>
      <c r="C284" s="440"/>
      <c r="D284" s="410"/>
      <c r="E284" s="436"/>
      <c r="F284" s="381">
        <f>SUM(F283)</f>
        <v>927730</v>
      </c>
      <c r="G284" s="307">
        <f>SUM(G283)</f>
        <v>917422.13</v>
      </c>
      <c r="H284" s="261">
        <f t="shared" si="12"/>
        <v>0.9888891487825121</v>
      </c>
    </row>
    <row r="285" spans="1:8" ht="16.5" customHeight="1">
      <c r="A285" s="262" t="s">
        <v>355</v>
      </c>
      <c r="B285" s="441"/>
      <c r="C285" s="442"/>
      <c r="D285" s="332" t="s">
        <v>356</v>
      </c>
      <c r="E285" s="385"/>
      <c r="F285" s="372"/>
      <c r="G285" s="295"/>
      <c r="H285" s="248"/>
    </row>
    <row r="286" spans="1:8" ht="27.75" customHeight="1">
      <c r="A286" s="266"/>
      <c r="B286" s="443" t="s">
        <v>357</v>
      </c>
      <c r="C286" s="444"/>
      <c r="D286" s="341" t="s">
        <v>358</v>
      </c>
      <c r="E286" s="373"/>
      <c r="F286" s="374"/>
      <c r="G286" s="299"/>
      <c r="H286" s="248"/>
    </row>
    <row r="287" spans="1:8" ht="56.25" customHeight="1">
      <c r="A287" s="287"/>
      <c r="B287" s="445"/>
      <c r="C287" s="446" t="s">
        <v>359</v>
      </c>
      <c r="D287" s="289" t="s">
        <v>360</v>
      </c>
      <c r="E287" s="395" t="s">
        <v>226</v>
      </c>
      <c r="F287" s="370">
        <v>88228.84</v>
      </c>
      <c r="G287" s="292">
        <v>48544.72</v>
      </c>
      <c r="H287" s="248">
        <f>G287/F287</f>
        <v>0.5502137396343418</v>
      </c>
    </row>
    <row r="288" spans="1:8" ht="18" customHeight="1">
      <c r="A288" s="287"/>
      <c r="B288" s="429"/>
      <c r="C288" s="345"/>
      <c r="D288" s="332"/>
      <c r="E288" s="376"/>
      <c r="F288" s="377">
        <f>SUM(F287)</f>
        <v>88228.84</v>
      </c>
      <c r="G288" s="333">
        <f>SUM(G287)</f>
        <v>48544.72</v>
      </c>
      <c r="H288" s="253">
        <f>G288/F288</f>
        <v>0.5502137396343418</v>
      </c>
    </row>
    <row r="289" spans="1:8" ht="20.25" customHeight="1">
      <c r="A289" s="300"/>
      <c r="B289" s="318"/>
      <c r="C289" s="440"/>
      <c r="D289" s="447"/>
      <c r="E289" s="448"/>
      <c r="F289" s="381">
        <f>SUM(F288)</f>
        <v>88228.84</v>
      </c>
      <c r="G289" s="307">
        <f>SUM(G288)</f>
        <v>48544.72</v>
      </c>
      <c r="H289" s="449">
        <f>G289/F289</f>
        <v>0.5502137396343418</v>
      </c>
    </row>
    <row r="290" spans="1:8" ht="16.5" customHeight="1">
      <c r="A290" s="308" t="s">
        <v>130</v>
      </c>
      <c r="B290" s="400"/>
      <c r="C290" s="364"/>
      <c r="D290" s="302" t="s">
        <v>131</v>
      </c>
      <c r="E290" s="401"/>
      <c r="F290" s="372"/>
      <c r="G290" s="295"/>
      <c r="H290" s="248"/>
    </row>
    <row r="291" spans="1:8" ht="16.5" customHeight="1">
      <c r="A291" s="266"/>
      <c r="B291" s="386" t="s">
        <v>361</v>
      </c>
      <c r="C291" s="367"/>
      <c r="D291" s="335" t="s">
        <v>362</v>
      </c>
      <c r="E291" s="371"/>
      <c r="F291" s="372"/>
      <c r="G291" s="295"/>
      <c r="H291" s="248"/>
    </row>
    <row r="292" spans="1:8" ht="17.25" customHeight="1">
      <c r="A292" s="287"/>
      <c r="B292" s="318"/>
      <c r="C292" s="319" t="s">
        <v>363</v>
      </c>
      <c r="D292" s="294" t="s">
        <v>364</v>
      </c>
      <c r="E292" s="371" t="s">
        <v>365</v>
      </c>
      <c r="F292" s="372">
        <v>20000</v>
      </c>
      <c r="G292" s="295">
        <v>0</v>
      </c>
      <c r="H292" s="248">
        <f>G292/F292</f>
        <v>0</v>
      </c>
    </row>
    <row r="293" spans="1:8" ht="16.5" customHeight="1">
      <c r="A293" s="287"/>
      <c r="B293" s="320"/>
      <c r="C293" s="380"/>
      <c r="D293" s="306"/>
      <c r="E293" s="391"/>
      <c r="F293" s="392">
        <f>SUM(F292)</f>
        <v>20000</v>
      </c>
      <c r="G293" s="323">
        <f>SUM(G292)</f>
        <v>0</v>
      </c>
      <c r="H293" s="253">
        <f>G293/F293</f>
        <v>0</v>
      </c>
    </row>
    <row r="294" spans="1:8" ht="24.75" customHeight="1">
      <c r="A294" s="287"/>
      <c r="B294" s="407" t="s">
        <v>366</v>
      </c>
      <c r="C294" s="378"/>
      <c r="D294" s="326" t="s">
        <v>367</v>
      </c>
      <c r="E294" s="395"/>
      <c r="F294" s="370"/>
      <c r="G294" s="370"/>
      <c r="H294" s="248"/>
    </row>
    <row r="295" spans="1:8" ht="24" customHeight="1">
      <c r="A295" s="287"/>
      <c r="B295" s="318"/>
      <c r="C295" s="426" t="s">
        <v>368</v>
      </c>
      <c r="D295" s="294" t="s">
        <v>369</v>
      </c>
      <c r="E295" s="371" t="s">
        <v>17</v>
      </c>
      <c r="F295" s="372">
        <v>15213</v>
      </c>
      <c r="G295" s="372">
        <v>15213</v>
      </c>
      <c r="H295" s="248">
        <f>G295/F295</f>
        <v>1</v>
      </c>
    </row>
    <row r="296" spans="1:8" ht="15" customHeight="1">
      <c r="A296" s="287"/>
      <c r="B296" s="429"/>
      <c r="C296" s="345"/>
      <c r="D296" s="332"/>
      <c r="E296" s="376"/>
      <c r="F296" s="377">
        <f>SUM(F295)</f>
        <v>15213</v>
      </c>
      <c r="G296" s="377">
        <f>SUM(G295)</f>
        <v>15213</v>
      </c>
      <c r="H296" s="253">
        <f>G296/F296</f>
        <v>1</v>
      </c>
    </row>
    <row r="297" spans="1:8" s="450" customFormat="1" ht="15.75" customHeight="1">
      <c r="A297" s="451"/>
      <c r="B297" s="452"/>
      <c r="C297" s="419"/>
      <c r="D297" s="420"/>
      <c r="E297" s="397"/>
      <c r="F297" s="381">
        <f>F293+F296</f>
        <v>35213</v>
      </c>
      <c r="G297" s="381">
        <f>G293+G296</f>
        <v>15213</v>
      </c>
      <c r="H297" s="261">
        <f>G297/F297</f>
        <v>0.4320279442251441</v>
      </c>
    </row>
    <row r="298" spans="1:8" ht="17.25" customHeight="1">
      <c r="A298" s="230" t="s">
        <v>139</v>
      </c>
      <c r="B298" s="310"/>
      <c r="C298" s="331"/>
      <c r="D298" s="311" t="s">
        <v>140</v>
      </c>
      <c r="E298" s="453"/>
      <c r="F298" s="372"/>
      <c r="G298" s="372"/>
      <c r="H298" s="248"/>
    </row>
    <row r="299" spans="1:8" ht="18.75" customHeight="1">
      <c r="A299" s="266"/>
      <c r="B299" s="325" t="s">
        <v>141</v>
      </c>
      <c r="C299" s="454"/>
      <c r="D299" s="315" t="s">
        <v>142</v>
      </c>
      <c r="E299" s="405"/>
      <c r="F299" s="372"/>
      <c r="G299" s="372"/>
      <c r="H299" s="455"/>
    </row>
    <row r="300" spans="1:8" ht="24" customHeight="1">
      <c r="A300" s="269"/>
      <c r="B300" s="266"/>
      <c r="C300" s="293" t="s">
        <v>298</v>
      </c>
      <c r="D300" s="294" t="s">
        <v>225</v>
      </c>
      <c r="E300" s="371" t="s">
        <v>17</v>
      </c>
      <c r="F300" s="372">
        <v>139300</v>
      </c>
      <c r="G300" s="372">
        <v>139270.38</v>
      </c>
      <c r="H300" s="248">
        <f aca="true" t="shared" si="13" ref="H300:H324">G300/F300</f>
        <v>0.9997873653984207</v>
      </c>
    </row>
    <row r="301" spans="1:8" ht="16.5" customHeight="1">
      <c r="A301" s="269"/>
      <c r="B301" s="287"/>
      <c r="C301" s="293" t="s">
        <v>227</v>
      </c>
      <c r="D301" s="294" t="s">
        <v>228</v>
      </c>
      <c r="E301" s="371" t="s">
        <v>17</v>
      </c>
      <c r="F301" s="372">
        <v>1656105</v>
      </c>
      <c r="G301" s="372">
        <v>1655601.71</v>
      </c>
      <c r="H301" s="248">
        <f t="shared" si="13"/>
        <v>0.9996961001868843</v>
      </c>
    </row>
    <row r="302" spans="1:8" ht="16.5" customHeight="1">
      <c r="A302" s="269"/>
      <c r="B302" s="287"/>
      <c r="C302" s="293" t="s">
        <v>229</v>
      </c>
      <c r="D302" s="294" t="s">
        <v>230</v>
      </c>
      <c r="E302" s="371" t="s">
        <v>17</v>
      </c>
      <c r="F302" s="372">
        <v>120700</v>
      </c>
      <c r="G302" s="372">
        <v>120631.66</v>
      </c>
      <c r="H302" s="248">
        <f t="shared" si="13"/>
        <v>0.9994338028169014</v>
      </c>
    </row>
    <row r="303" spans="1:8" ht="16.5" customHeight="1">
      <c r="A303" s="269"/>
      <c r="B303" s="287"/>
      <c r="C303" s="293" t="s">
        <v>231</v>
      </c>
      <c r="D303" s="294" t="s">
        <v>232</v>
      </c>
      <c r="E303" s="371" t="s">
        <v>17</v>
      </c>
      <c r="F303" s="372">
        <v>286481</v>
      </c>
      <c r="G303" s="372">
        <v>285595.52</v>
      </c>
      <c r="H303" s="248">
        <f t="shared" si="13"/>
        <v>0.9969091143915304</v>
      </c>
    </row>
    <row r="304" spans="1:8" ht="16.5" customHeight="1">
      <c r="A304" s="278"/>
      <c r="B304" s="300"/>
      <c r="C304" s="296" t="s">
        <v>233</v>
      </c>
      <c r="D304" s="297" t="s">
        <v>234</v>
      </c>
      <c r="E304" s="373" t="s">
        <v>17</v>
      </c>
      <c r="F304" s="374">
        <v>45837</v>
      </c>
      <c r="G304" s="374">
        <v>44802.1</v>
      </c>
      <c r="H304" s="248">
        <f t="shared" si="13"/>
        <v>0.9774221698627746</v>
      </c>
    </row>
    <row r="305" spans="1:8" ht="37.5" customHeight="1">
      <c r="A305" s="284"/>
      <c r="B305" s="266"/>
      <c r="C305" s="288" t="s">
        <v>307</v>
      </c>
      <c r="D305" s="289" t="s">
        <v>308</v>
      </c>
      <c r="E305" s="395" t="s">
        <v>17</v>
      </c>
      <c r="F305" s="370">
        <v>1500</v>
      </c>
      <c r="G305" s="370">
        <v>1470</v>
      </c>
      <c r="H305" s="248">
        <f t="shared" si="13"/>
        <v>0.98</v>
      </c>
    </row>
    <row r="306" spans="1:8" ht="17.25" customHeight="1">
      <c r="A306" s="269"/>
      <c r="B306" s="287"/>
      <c r="C306" s="293" t="s">
        <v>235</v>
      </c>
      <c r="D306" s="294" t="s">
        <v>236</v>
      </c>
      <c r="E306" s="371" t="s">
        <v>17</v>
      </c>
      <c r="F306" s="372">
        <v>1500</v>
      </c>
      <c r="G306" s="372">
        <v>1500</v>
      </c>
      <c r="H306" s="248">
        <f t="shared" si="13"/>
        <v>1</v>
      </c>
    </row>
    <row r="307" spans="1:8" ht="16.5" customHeight="1">
      <c r="A307" s="269"/>
      <c r="B307" s="287"/>
      <c r="C307" s="293" t="s">
        <v>237</v>
      </c>
      <c r="D307" s="294" t="s">
        <v>238</v>
      </c>
      <c r="E307" s="371" t="s">
        <v>17</v>
      </c>
      <c r="F307" s="372">
        <v>69290</v>
      </c>
      <c r="G307" s="372">
        <v>69130.06</v>
      </c>
      <c r="H307" s="248">
        <f t="shared" si="13"/>
        <v>0.9976917304084283</v>
      </c>
    </row>
    <row r="308" spans="1:8" ht="24" customHeight="1">
      <c r="A308" s="269"/>
      <c r="B308" s="287"/>
      <c r="C308" s="293" t="s">
        <v>370</v>
      </c>
      <c r="D308" s="294" t="s">
        <v>371</v>
      </c>
      <c r="E308" s="371" t="s">
        <v>17</v>
      </c>
      <c r="F308" s="372">
        <v>70787</v>
      </c>
      <c r="G308" s="372">
        <v>70350.33</v>
      </c>
      <c r="H308" s="248">
        <f t="shared" si="13"/>
        <v>0.9938312119456962</v>
      </c>
    </row>
    <row r="309" spans="1:8" ht="16.5" customHeight="1">
      <c r="A309" s="269"/>
      <c r="B309" s="287"/>
      <c r="C309" s="293" t="s">
        <v>239</v>
      </c>
      <c r="D309" s="294" t="s">
        <v>240</v>
      </c>
      <c r="E309" s="371" t="s">
        <v>17</v>
      </c>
      <c r="F309" s="372">
        <v>90735</v>
      </c>
      <c r="G309" s="372">
        <v>90729.36</v>
      </c>
      <c r="H309" s="248">
        <f t="shared" si="13"/>
        <v>0.9999378409654488</v>
      </c>
    </row>
    <row r="310" spans="1:8" ht="15" customHeight="1">
      <c r="A310" s="269"/>
      <c r="B310" s="287"/>
      <c r="C310" s="293" t="s">
        <v>209</v>
      </c>
      <c r="D310" s="294" t="s">
        <v>210</v>
      </c>
      <c r="E310" s="371" t="s">
        <v>17</v>
      </c>
      <c r="F310" s="372">
        <v>3900</v>
      </c>
      <c r="G310" s="372">
        <v>3823.48</v>
      </c>
      <c r="H310" s="248">
        <f t="shared" si="13"/>
        <v>0.9803794871794872</v>
      </c>
    </row>
    <row r="311" spans="1:8" ht="16.5" customHeight="1">
      <c r="A311" s="269"/>
      <c r="B311" s="287"/>
      <c r="C311" s="293" t="s">
        <v>241</v>
      </c>
      <c r="D311" s="294" t="s">
        <v>242</v>
      </c>
      <c r="E311" s="371" t="s">
        <v>17</v>
      </c>
      <c r="F311" s="372">
        <v>3600</v>
      </c>
      <c r="G311" s="372">
        <v>3340</v>
      </c>
      <c r="H311" s="248">
        <f t="shared" si="13"/>
        <v>0.9277777777777778</v>
      </c>
    </row>
    <row r="312" spans="1:8" ht="15.75" customHeight="1">
      <c r="A312" s="269"/>
      <c r="B312" s="287"/>
      <c r="C312" s="296" t="s">
        <v>221</v>
      </c>
      <c r="D312" s="297" t="s">
        <v>222</v>
      </c>
      <c r="E312" s="373" t="s">
        <v>17</v>
      </c>
      <c r="F312" s="374">
        <v>45100</v>
      </c>
      <c r="G312" s="374">
        <v>45024.89</v>
      </c>
      <c r="H312" s="248">
        <f t="shared" si="13"/>
        <v>0.9983345898004434</v>
      </c>
    </row>
    <row r="313" spans="1:8" ht="16.5" customHeight="1">
      <c r="A313" s="269"/>
      <c r="B313" s="287"/>
      <c r="C313" s="280" t="s">
        <v>243</v>
      </c>
      <c r="D313" s="281" t="s">
        <v>244</v>
      </c>
      <c r="E313" s="456" t="s">
        <v>17</v>
      </c>
      <c r="F313" s="457">
        <v>950</v>
      </c>
      <c r="G313" s="457">
        <v>909</v>
      </c>
      <c r="H313" s="248">
        <f t="shared" si="13"/>
        <v>0.9568421052631579</v>
      </c>
    </row>
    <row r="314" spans="1:8" ht="24" customHeight="1">
      <c r="A314" s="269"/>
      <c r="B314" s="287"/>
      <c r="C314" s="288" t="s">
        <v>247</v>
      </c>
      <c r="D314" s="289" t="s">
        <v>372</v>
      </c>
      <c r="E314" s="395" t="s">
        <v>17</v>
      </c>
      <c r="F314" s="370">
        <v>2200</v>
      </c>
      <c r="G314" s="370">
        <v>2111.24</v>
      </c>
      <c r="H314" s="248">
        <f t="shared" si="13"/>
        <v>0.9596545454545453</v>
      </c>
    </row>
    <row r="315" spans="1:8" ht="24" customHeight="1">
      <c r="A315" s="269"/>
      <c r="B315" s="287"/>
      <c r="C315" s="293">
        <v>4390</v>
      </c>
      <c r="D315" s="294" t="s">
        <v>311</v>
      </c>
      <c r="E315" s="371" t="s">
        <v>17</v>
      </c>
      <c r="F315" s="372">
        <v>300</v>
      </c>
      <c r="G315" s="372">
        <v>283.04</v>
      </c>
      <c r="H315" s="248">
        <f t="shared" si="13"/>
        <v>0.9434666666666668</v>
      </c>
    </row>
    <row r="316" spans="1:8" ht="16.5" customHeight="1">
      <c r="A316" s="269"/>
      <c r="B316" s="287"/>
      <c r="C316" s="293" t="s">
        <v>251</v>
      </c>
      <c r="D316" s="294" t="s">
        <v>252</v>
      </c>
      <c r="E316" s="371" t="s">
        <v>17</v>
      </c>
      <c r="F316" s="372">
        <v>1700</v>
      </c>
      <c r="G316" s="372">
        <v>1571.88</v>
      </c>
      <c r="H316" s="248">
        <f t="shared" si="13"/>
        <v>0.9246352941176471</v>
      </c>
    </row>
    <row r="317" spans="1:8" ht="16.5" customHeight="1">
      <c r="A317" s="269"/>
      <c r="B317" s="287"/>
      <c r="C317" s="293" t="s">
        <v>223</v>
      </c>
      <c r="D317" s="294" t="s">
        <v>224</v>
      </c>
      <c r="E317" s="371" t="s">
        <v>17</v>
      </c>
      <c r="F317" s="372">
        <v>1900</v>
      </c>
      <c r="G317" s="372">
        <v>1880.25</v>
      </c>
      <c r="H317" s="248">
        <f t="shared" si="13"/>
        <v>0.9896052631578948</v>
      </c>
    </row>
    <row r="318" spans="1:8" ht="24" customHeight="1">
      <c r="A318" s="269"/>
      <c r="B318" s="287"/>
      <c r="C318" s="293" t="s">
        <v>255</v>
      </c>
      <c r="D318" s="294" t="s">
        <v>256</v>
      </c>
      <c r="E318" s="371" t="s">
        <v>17</v>
      </c>
      <c r="F318" s="372">
        <v>102865</v>
      </c>
      <c r="G318" s="372">
        <v>102864.95</v>
      </c>
      <c r="H318" s="248">
        <f t="shared" si="13"/>
        <v>0.9999995139260195</v>
      </c>
    </row>
    <row r="319" spans="1:8" ht="24" customHeight="1">
      <c r="A319" s="269"/>
      <c r="B319" s="287"/>
      <c r="C319" s="293" t="s">
        <v>264</v>
      </c>
      <c r="D319" s="294" t="s">
        <v>265</v>
      </c>
      <c r="E319" s="371" t="s">
        <v>17</v>
      </c>
      <c r="F319" s="372">
        <v>1900</v>
      </c>
      <c r="G319" s="372">
        <v>1853.75</v>
      </c>
      <c r="H319" s="248">
        <f t="shared" si="13"/>
        <v>0.9756578947368421</v>
      </c>
    </row>
    <row r="320" spans="1:8" ht="24" customHeight="1">
      <c r="A320" s="269"/>
      <c r="B320" s="287"/>
      <c r="C320" s="296" t="s">
        <v>285</v>
      </c>
      <c r="D320" s="297" t="s">
        <v>286</v>
      </c>
      <c r="E320" s="373" t="s">
        <v>17</v>
      </c>
      <c r="F320" s="374">
        <v>1000</v>
      </c>
      <c r="G320" s="374">
        <v>996.25</v>
      </c>
      <c r="H320" s="248">
        <f t="shared" si="13"/>
        <v>0.99625</v>
      </c>
    </row>
    <row r="321" spans="1:8" ht="24" customHeight="1">
      <c r="A321" s="269"/>
      <c r="B321" s="287"/>
      <c r="C321" s="288" t="s">
        <v>287</v>
      </c>
      <c r="D321" s="289" t="s">
        <v>288</v>
      </c>
      <c r="E321" s="395" t="s">
        <v>17</v>
      </c>
      <c r="F321" s="370">
        <v>14320</v>
      </c>
      <c r="G321" s="370">
        <v>14317.02</v>
      </c>
      <c r="H321" s="248">
        <f t="shared" si="13"/>
        <v>0.9997918994413408</v>
      </c>
    </row>
    <row r="322" spans="1:8" ht="33" customHeight="1">
      <c r="A322" s="269"/>
      <c r="B322" s="287"/>
      <c r="C322" s="396" t="s">
        <v>213</v>
      </c>
      <c r="D322" s="294" t="s">
        <v>214</v>
      </c>
      <c r="E322" s="371" t="s">
        <v>17</v>
      </c>
      <c r="F322" s="372">
        <v>378951.52</v>
      </c>
      <c r="G322" s="372">
        <v>377771.52</v>
      </c>
      <c r="H322" s="248">
        <f t="shared" si="13"/>
        <v>0.9968861452251201</v>
      </c>
    </row>
    <row r="323" spans="1:8" ht="33" customHeight="1">
      <c r="A323" s="269"/>
      <c r="B323" s="287"/>
      <c r="C323" s="280">
        <v>6060</v>
      </c>
      <c r="D323" s="294" t="s">
        <v>267</v>
      </c>
      <c r="E323" s="371" t="s">
        <v>17</v>
      </c>
      <c r="F323" s="372">
        <v>6000</v>
      </c>
      <c r="G323" s="372">
        <v>6000</v>
      </c>
      <c r="H323" s="248">
        <f t="shared" si="13"/>
        <v>1</v>
      </c>
    </row>
    <row r="324" spans="1:8" ht="15.75" customHeight="1">
      <c r="A324" s="269"/>
      <c r="B324" s="300"/>
      <c r="C324" s="331"/>
      <c r="D324" s="332"/>
      <c r="E324" s="376"/>
      <c r="F324" s="377">
        <f>SUM(F300:F323)</f>
        <v>3046921.52</v>
      </c>
      <c r="G324" s="377">
        <f>SUM(G300:G323)</f>
        <v>3041828.39</v>
      </c>
      <c r="H324" s="253">
        <f t="shared" si="13"/>
        <v>0.9983284341370237</v>
      </c>
    </row>
    <row r="325" spans="1:8" ht="16.5" customHeight="1">
      <c r="A325" s="287"/>
      <c r="B325" s="458" t="s">
        <v>373</v>
      </c>
      <c r="C325" s="314"/>
      <c r="D325" s="335" t="s">
        <v>374</v>
      </c>
      <c r="E325" s="371"/>
      <c r="F325" s="372"/>
      <c r="G325" s="372"/>
      <c r="H325" s="248"/>
    </row>
    <row r="326" spans="1:8" ht="51" customHeight="1">
      <c r="A326" s="287"/>
      <c r="B326" s="368"/>
      <c r="C326" s="293">
        <v>2310</v>
      </c>
      <c r="D326" s="294" t="s">
        <v>375</v>
      </c>
      <c r="E326" s="371" t="s">
        <v>17</v>
      </c>
      <c r="F326" s="372">
        <v>5436.5</v>
      </c>
      <c r="G326" s="372">
        <v>5436</v>
      </c>
      <c r="H326" s="248">
        <f aca="true" t="shared" si="14" ref="H326:H350">G326/F326</f>
        <v>0.9999080290628162</v>
      </c>
    </row>
    <row r="327" spans="1:8" ht="27.75" customHeight="1">
      <c r="A327" s="300"/>
      <c r="B327" s="330"/>
      <c r="C327" s="296">
        <v>2540</v>
      </c>
      <c r="D327" s="297" t="s">
        <v>376</v>
      </c>
      <c r="E327" s="373" t="s">
        <v>17</v>
      </c>
      <c r="F327" s="374">
        <v>123211</v>
      </c>
      <c r="G327" s="374">
        <v>123211</v>
      </c>
      <c r="H327" s="248">
        <f t="shared" si="14"/>
        <v>1</v>
      </c>
    </row>
    <row r="328" spans="1:8" ht="28.5" customHeight="1">
      <c r="A328" s="266"/>
      <c r="B328" s="368"/>
      <c r="C328" s="288" t="s">
        <v>298</v>
      </c>
      <c r="D328" s="289" t="s">
        <v>225</v>
      </c>
      <c r="E328" s="395" t="s">
        <v>17</v>
      </c>
      <c r="F328" s="370">
        <v>36750</v>
      </c>
      <c r="G328" s="370">
        <v>36718.55</v>
      </c>
      <c r="H328" s="248">
        <f t="shared" si="14"/>
        <v>0.999144217687075</v>
      </c>
    </row>
    <row r="329" spans="1:8" ht="16.5" customHeight="1">
      <c r="A329" s="287"/>
      <c r="B329" s="275"/>
      <c r="C329" s="293" t="s">
        <v>227</v>
      </c>
      <c r="D329" s="294" t="s">
        <v>228</v>
      </c>
      <c r="E329" s="371" t="s">
        <v>17</v>
      </c>
      <c r="F329" s="372">
        <v>551510</v>
      </c>
      <c r="G329" s="372">
        <v>550438.93</v>
      </c>
      <c r="H329" s="248">
        <f t="shared" si="14"/>
        <v>0.9980579318598032</v>
      </c>
    </row>
    <row r="330" spans="1:8" ht="16.5" customHeight="1">
      <c r="A330" s="287"/>
      <c r="B330" s="275"/>
      <c r="C330" s="293" t="s">
        <v>229</v>
      </c>
      <c r="D330" s="294" t="s">
        <v>230</v>
      </c>
      <c r="E330" s="371" t="s">
        <v>17</v>
      </c>
      <c r="F330" s="372">
        <v>36600</v>
      </c>
      <c r="G330" s="372">
        <v>36531.21</v>
      </c>
      <c r="H330" s="248">
        <f t="shared" si="14"/>
        <v>0.9981204918032787</v>
      </c>
    </row>
    <row r="331" spans="1:8" ht="17.25" customHeight="1">
      <c r="A331" s="287"/>
      <c r="B331" s="275"/>
      <c r="C331" s="293" t="s">
        <v>231</v>
      </c>
      <c r="D331" s="294" t="s">
        <v>232</v>
      </c>
      <c r="E331" s="371" t="s">
        <v>17</v>
      </c>
      <c r="F331" s="372">
        <v>93542</v>
      </c>
      <c r="G331" s="372">
        <v>92769.81</v>
      </c>
      <c r="H331" s="248">
        <f t="shared" si="14"/>
        <v>0.9917449915545957</v>
      </c>
    </row>
    <row r="332" spans="1:8" ht="16.5" customHeight="1">
      <c r="A332" s="287"/>
      <c r="B332" s="275"/>
      <c r="C332" s="296" t="s">
        <v>233</v>
      </c>
      <c r="D332" s="294" t="s">
        <v>234</v>
      </c>
      <c r="E332" s="371" t="s">
        <v>17</v>
      </c>
      <c r="F332" s="372">
        <v>15215</v>
      </c>
      <c r="G332" s="372">
        <v>14895.08</v>
      </c>
      <c r="H332" s="248">
        <f t="shared" si="14"/>
        <v>0.9789733815313835</v>
      </c>
    </row>
    <row r="333" spans="1:8" ht="42.75" customHeight="1">
      <c r="A333" s="287"/>
      <c r="B333" s="275"/>
      <c r="C333" s="288" t="s">
        <v>307</v>
      </c>
      <c r="D333" s="294" t="s">
        <v>308</v>
      </c>
      <c r="E333" s="371" t="s">
        <v>17</v>
      </c>
      <c r="F333" s="372">
        <v>500</v>
      </c>
      <c r="G333" s="372">
        <v>490</v>
      </c>
      <c r="H333" s="248">
        <f t="shared" si="14"/>
        <v>0.98</v>
      </c>
    </row>
    <row r="334" spans="1:8" ht="16.5" customHeight="1">
      <c r="A334" s="287"/>
      <c r="B334" s="275"/>
      <c r="C334" s="293" t="s">
        <v>237</v>
      </c>
      <c r="D334" s="294" t="s">
        <v>238</v>
      </c>
      <c r="E334" s="371" t="s">
        <v>17</v>
      </c>
      <c r="F334" s="372">
        <v>53300</v>
      </c>
      <c r="G334" s="372">
        <v>53221.75</v>
      </c>
      <c r="H334" s="248">
        <f t="shared" si="14"/>
        <v>0.9985318949343339</v>
      </c>
    </row>
    <row r="335" spans="1:8" ht="27" customHeight="1">
      <c r="A335" s="287"/>
      <c r="B335" s="275"/>
      <c r="C335" s="293" t="s">
        <v>370</v>
      </c>
      <c r="D335" s="294" t="s">
        <v>371</v>
      </c>
      <c r="E335" s="371" t="s">
        <v>17</v>
      </c>
      <c r="F335" s="372">
        <v>5900</v>
      </c>
      <c r="G335" s="372">
        <v>5717.4</v>
      </c>
      <c r="H335" s="248">
        <f t="shared" si="14"/>
        <v>0.969050847457627</v>
      </c>
    </row>
    <row r="336" spans="1:8" ht="28.5" customHeight="1">
      <c r="A336" s="287"/>
      <c r="B336" s="275"/>
      <c r="C336" s="296" t="s">
        <v>239</v>
      </c>
      <c r="D336" s="297" t="s">
        <v>240</v>
      </c>
      <c r="E336" s="373" t="s">
        <v>17</v>
      </c>
      <c r="F336" s="374">
        <v>42680</v>
      </c>
      <c r="G336" s="374">
        <v>42675.77</v>
      </c>
      <c r="H336" s="248">
        <f t="shared" si="14"/>
        <v>0.9999008903467665</v>
      </c>
    </row>
    <row r="337" spans="1:8" ht="15.75" customHeight="1">
      <c r="A337" s="287"/>
      <c r="B337" s="275"/>
      <c r="C337" s="288" t="s">
        <v>209</v>
      </c>
      <c r="D337" s="289" t="s">
        <v>210</v>
      </c>
      <c r="E337" s="395" t="s">
        <v>17</v>
      </c>
      <c r="F337" s="370">
        <v>1500</v>
      </c>
      <c r="G337" s="370">
        <v>1459.85</v>
      </c>
      <c r="H337" s="248">
        <f t="shared" si="14"/>
        <v>0.9732333333333333</v>
      </c>
    </row>
    <row r="338" spans="1:8" ht="15.75" customHeight="1">
      <c r="A338" s="287"/>
      <c r="B338" s="275"/>
      <c r="C338" s="293" t="s">
        <v>241</v>
      </c>
      <c r="D338" s="294" t="s">
        <v>242</v>
      </c>
      <c r="E338" s="371" t="s">
        <v>226</v>
      </c>
      <c r="F338" s="372">
        <v>300</v>
      </c>
      <c r="G338" s="372">
        <v>90</v>
      </c>
      <c r="H338" s="248">
        <f t="shared" si="14"/>
        <v>0.3</v>
      </c>
    </row>
    <row r="339" spans="1:8" ht="16.5" customHeight="1">
      <c r="A339" s="287"/>
      <c r="B339" s="275"/>
      <c r="C339" s="293" t="s">
        <v>221</v>
      </c>
      <c r="D339" s="294" t="s">
        <v>222</v>
      </c>
      <c r="E339" s="371" t="s">
        <v>17</v>
      </c>
      <c r="F339" s="372">
        <v>7750</v>
      </c>
      <c r="G339" s="372">
        <v>7692.97</v>
      </c>
      <c r="H339" s="248">
        <f t="shared" si="14"/>
        <v>0.9926412903225806</v>
      </c>
    </row>
    <row r="340" spans="1:8" ht="16.5" customHeight="1">
      <c r="A340" s="287"/>
      <c r="B340" s="275"/>
      <c r="C340" s="296" t="s">
        <v>243</v>
      </c>
      <c r="D340" s="297" t="s">
        <v>244</v>
      </c>
      <c r="E340" s="373" t="s">
        <v>17</v>
      </c>
      <c r="F340" s="374">
        <v>350</v>
      </c>
      <c r="G340" s="374">
        <v>303</v>
      </c>
      <c r="H340" s="248">
        <f t="shared" si="14"/>
        <v>0.8657142857142858</v>
      </c>
    </row>
    <row r="341" spans="1:8" ht="28.5" customHeight="1">
      <c r="A341" s="287"/>
      <c r="B341" s="275"/>
      <c r="C341" s="288" t="s">
        <v>247</v>
      </c>
      <c r="D341" s="289" t="s">
        <v>248</v>
      </c>
      <c r="E341" s="395" t="s">
        <v>17</v>
      </c>
      <c r="F341" s="370">
        <v>1100</v>
      </c>
      <c r="G341" s="370">
        <v>1032.04</v>
      </c>
      <c r="H341" s="248">
        <f t="shared" si="14"/>
        <v>0.9382181818181818</v>
      </c>
    </row>
    <row r="342" spans="1:8" ht="26.25" customHeight="1">
      <c r="A342" s="287"/>
      <c r="B342" s="275"/>
      <c r="C342" s="293">
        <v>4390</v>
      </c>
      <c r="D342" s="294" t="s">
        <v>311</v>
      </c>
      <c r="E342" s="371" t="s">
        <v>254</v>
      </c>
      <c r="F342" s="372">
        <v>100</v>
      </c>
      <c r="G342" s="372">
        <v>70.76</v>
      </c>
      <c r="H342" s="248">
        <f t="shared" si="14"/>
        <v>0.7076</v>
      </c>
    </row>
    <row r="343" spans="1:8" ht="17.25" customHeight="1">
      <c r="A343" s="287"/>
      <c r="B343" s="275"/>
      <c r="C343" s="293" t="s">
        <v>251</v>
      </c>
      <c r="D343" s="294" t="s">
        <v>252</v>
      </c>
      <c r="E343" s="371" t="s">
        <v>17</v>
      </c>
      <c r="F343" s="372">
        <v>300</v>
      </c>
      <c r="G343" s="372">
        <v>299.18</v>
      </c>
      <c r="H343" s="248">
        <f t="shared" si="14"/>
        <v>0.9972666666666666</v>
      </c>
    </row>
    <row r="344" spans="1:8" ht="15" customHeight="1">
      <c r="A344" s="287"/>
      <c r="B344" s="275"/>
      <c r="C344" s="293" t="s">
        <v>223</v>
      </c>
      <c r="D344" s="294" t="s">
        <v>224</v>
      </c>
      <c r="E344" s="371" t="s">
        <v>17</v>
      </c>
      <c r="F344" s="372">
        <v>646</v>
      </c>
      <c r="G344" s="372">
        <v>626.75</v>
      </c>
      <c r="H344" s="248">
        <f t="shared" si="14"/>
        <v>0.9702012383900929</v>
      </c>
    </row>
    <row r="345" spans="1:8" ht="27" customHeight="1">
      <c r="A345" s="287"/>
      <c r="B345" s="275"/>
      <c r="C345" s="293" t="s">
        <v>255</v>
      </c>
      <c r="D345" s="294" t="s">
        <v>256</v>
      </c>
      <c r="E345" s="371" t="s">
        <v>17</v>
      </c>
      <c r="F345" s="372">
        <v>27804</v>
      </c>
      <c r="G345" s="372">
        <v>27803.71</v>
      </c>
      <c r="H345" s="248">
        <f t="shared" si="14"/>
        <v>0.9999895698460652</v>
      </c>
    </row>
    <row r="346" spans="1:8" ht="26.25" customHeight="1">
      <c r="A346" s="287"/>
      <c r="B346" s="275"/>
      <c r="C346" s="293" t="s">
        <v>264</v>
      </c>
      <c r="D346" s="294" t="s">
        <v>265</v>
      </c>
      <c r="E346" s="371" t="s">
        <v>17</v>
      </c>
      <c r="F346" s="372">
        <v>700</v>
      </c>
      <c r="G346" s="372">
        <v>651.25</v>
      </c>
      <c r="H346" s="248">
        <f t="shared" si="14"/>
        <v>0.9303571428571429</v>
      </c>
    </row>
    <row r="347" spans="1:8" ht="27" customHeight="1">
      <c r="A347" s="287"/>
      <c r="B347" s="275"/>
      <c r="C347" s="293" t="s">
        <v>285</v>
      </c>
      <c r="D347" s="294" t="s">
        <v>286</v>
      </c>
      <c r="E347" s="371" t="s">
        <v>17</v>
      </c>
      <c r="F347" s="372">
        <v>500</v>
      </c>
      <c r="G347" s="372">
        <v>489.83</v>
      </c>
      <c r="H347" s="248">
        <f t="shared" si="14"/>
        <v>0.97966</v>
      </c>
    </row>
    <row r="348" spans="1:8" ht="30" customHeight="1">
      <c r="A348" s="287"/>
      <c r="B348" s="275"/>
      <c r="C348" s="396" t="s">
        <v>287</v>
      </c>
      <c r="D348" s="294" t="s">
        <v>288</v>
      </c>
      <c r="E348" s="371" t="s">
        <v>17</v>
      </c>
      <c r="F348" s="372">
        <v>500</v>
      </c>
      <c r="G348" s="372">
        <v>485.89</v>
      </c>
      <c r="H348" s="248">
        <f t="shared" si="14"/>
        <v>0.97178</v>
      </c>
    </row>
    <row r="349" spans="1:8" ht="27.75" customHeight="1">
      <c r="A349" s="287"/>
      <c r="B349" s="275"/>
      <c r="C349" s="280">
        <v>6060</v>
      </c>
      <c r="D349" s="294" t="s">
        <v>267</v>
      </c>
      <c r="E349" s="432" t="s">
        <v>17</v>
      </c>
      <c r="F349" s="433">
        <v>7050</v>
      </c>
      <c r="G349" s="433">
        <v>7002.8</v>
      </c>
      <c r="H349" s="248">
        <f t="shared" si="14"/>
        <v>0.9933049645390071</v>
      </c>
    </row>
    <row r="350" spans="1:8" ht="21" customHeight="1">
      <c r="A350" s="300"/>
      <c r="B350" s="330"/>
      <c r="C350" s="331"/>
      <c r="D350" s="306"/>
      <c r="E350" s="391"/>
      <c r="F350" s="392">
        <f>SUM(F326:F349)</f>
        <v>1013244.5</v>
      </c>
      <c r="G350" s="392">
        <f>SUM(G326:G349)</f>
        <v>1010113.53</v>
      </c>
      <c r="H350" s="253">
        <f t="shared" si="14"/>
        <v>0.9969099560866109</v>
      </c>
    </row>
    <row r="351" spans="1:8" ht="20.25" customHeight="1">
      <c r="A351" s="266"/>
      <c r="B351" s="459" t="s">
        <v>147</v>
      </c>
      <c r="C351" s="378"/>
      <c r="D351" s="326" t="s">
        <v>148</v>
      </c>
      <c r="E351" s="395"/>
      <c r="F351" s="370"/>
      <c r="G351" s="370"/>
      <c r="H351" s="248"/>
    </row>
    <row r="352" spans="1:8" ht="27" customHeight="1">
      <c r="A352" s="287"/>
      <c r="B352" s="368"/>
      <c r="C352" s="293" t="s">
        <v>298</v>
      </c>
      <c r="D352" s="294" t="s">
        <v>225</v>
      </c>
      <c r="E352" s="371" t="s">
        <v>17</v>
      </c>
      <c r="F352" s="372">
        <v>105735</v>
      </c>
      <c r="G352" s="372">
        <v>105732.49</v>
      </c>
      <c r="H352" s="248">
        <f aca="true" t="shared" si="15" ref="H352:H373">G352/F352</f>
        <v>0.9999762614082376</v>
      </c>
    </row>
    <row r="353" spans="1:8" ht="18" customHeight="1">
      <c r="A353" s="287"/>
      <c r="B353" s="275"/>
      <c r="C353" s="293" t="s">
        <v>227</v>
      </c>
      <c r="D353" s="294" t="s">
        <v>228</v>
      </c>
      <c r="E353" s="371" t="s">
        <v>17</v>
      </c>
      <c r="F353" s="372">
        <v>1356950</v>
      </c>
      <c r="G353" s="372">
        <v>1356865.82</v>
      </c>
      <c r="H353" s="248">
        <f t="shared" si="15"/>
        <v>0.9999379638159107</v>
      </c>
    </row>
    <row r="354" spans="1:8" ht="18" customHeight="1">
      <c r="A354" s="287"/>
      <c r="B354" s="275"/>
      <c r="C354" s="293" t="s">
        <v>229</v>
      </c>
      <c r="D354" s="294" t="s">
        <v>230</v>
      </c>
      <c r="E354" s="371" t="s">
        <v>17</v>
      </c>
      <c r="F354" s="372">
        <v>93542</v>
      </c>
      <c r="G354" s="372">
        <v>93541.23</v>
      </c>
      <c r="H354" s="248">
        <f t="shared" si="15"/>
        <v>0.9999917684034979</v>
      </c>
    </row>
    <row r="355" spans="1:8" ht="18" customHeight="1">
      <c r="A355" s="287"/>
      <c r="B355" s="275"/>
      <c r="C355" s="293" t="s">
        <v>231</v>
      </c>
      <c r="D355" s="294" t="s">
        <v>232</v>
      </c>
      <c r="E355" s="371" t="s">
        <v>17</v>
      </c>
      <c r="F355" s="372">
        <v>235191</v>
      </c>
      <c r="G355" s="372">
        <v>235153.79</v>
      </c>
      <c r="H355" s="248">
        <f t="shared" si="15"/>
        <v>0.9998417881636628</v>
      </c>
    </row>
    <row r="356" spans="1:8" ht="18" customHeight="1">
      <c r="A356" s="287"/>
      <c r="B356" s="275"/>
      <c r="C356" s="293" t="s">
        <v>233</v>
      </c>
      <c r="D356" s="294" t="s">
        <v>234</v>
      </c>
      <c r="E356" s="371" t="s">
        <v>17</v>
      </c>
      <c r="F356" s="372">
        <v>37400</v>
      </c>
      <c r="G356" s="372">
        <v>37266.38</v>
      </c>
      <c r="H356" s="248">
        <f t="shared" si="15"/>
        <v>0.9964272727272726</v>
      </c>
    </row>
    <row r="357" spans="1:8" ht="18.75" customHeight="1">
      <c r="A357" s="287"/>
      <c r="B357" s="275"/>
      <c r="C357" s="293" t="s">
        <v>235</v>
      </c>
      <c r="D357" s="294" t="s">
        <v>236</v>
      </c>
      <c r="E357" s="371" t="s">
        <v>17</v>
      </c>
      <c r="F357" s="372">
        <v>2374</v>
      </c>
      <c r="G357" s="372">
        <v>2373.18</v>
      </c>
      <c r="H357" s="248">
        <f t="shared" si="15"/>
        <v>0.9996545914069082</v>
      </c>
    </row>
    <row r="358" spans="1:8" ht="17.25" customHeight="1">
      <c r="A358" s="287"/>
      <c r="B358" s="275"/>
      <c r="C358" s="293" t="s">
        <v>237</v>
      </c>
      <c r="D358" s="294" t="s">
        <v>238</v>
      </c>
      <c r="E358" s="371" t="s">
        <v>17</v>
      </c>
      <c r="F358" s="372">
        <v>67290</v>
      </c>
      <c r="G358" s="372">
        <v>67288.01</v>
      </c>
      <c r="H358" s="248">
        <f t="shared" si="15"/>
        <v>0.9999704265121117</v>
      </c>
    </row>
    <row r="359" spans="1:8" ht="24" customHeight="1">
      <c r="A359" s="287"/>
      <c r="B359" s="275"/>
      <c r="C359" s="293" t="s">
        <v>370</v>
      </c>
      <c r="D359" s="294" t="s">
        <v>371</v>
      </c>
      <c r="E359" s="371" t="s">
        <v>17</v>
      </c>
      <c r="F359" s="372">
        <v>11530</v>
      </c>
      <c r="G359" s="372">
        <v>11529.84</v>
      </c>
      <c r="H359" s="248">
        <f t="shared" si="15"/>
        <v>0.9999861231569818</v>
      </c>
    </row>
    <row r="360" spans="1:8" ht="18" customHeight="1">
      <c r="A360" s="287"/>
      <c r="B360" s="275"/>
      <c r="C360" s="293" t="s">
        <v>239</v>
      </c>
      <c r="D360" s="294" t="s">
        <v>240</v>
      </c>
      <c r="E360" s="371" t="s">
        <v>17</v>
      </c>
      <c r="F360" s="372">
        <v>92980</v>
      </c>
      <c r="G360" s="372">
        <v>92978.47</v>
      </c>
      <c r="H360" s="248">
        <f t="shared" si="15"/>
        <v>0.9999835448483545</v>
      </c>
    </row>
    <row r="361" spans="1:8" ht="29.25" customHeight="1">
      <c r="A361" s="287"/>
      <c r="B361" s="275"/>
      <c r="C361" s="293" t="s">
        <v>209</v>
      </c>
      <c r="D361" s="294" t="s">
        <v>210</v>
      </c>
      <c r="E361" s="371" t="s">
        <v>17</v>
      </c>
      <c r="F361" s="372">
        <v>50630</v>
      </c>
      <c r="G361" s="372">
        <v>50627.45</v>
      </c>
      <c r="H361" s="248">
        <f t="shared" si="15"/>
        <v>0.9999496346039897</v>
      </c>
    </row>
    <row r="362" spans="1:8" ht="28.5" customHeight="1">
      <c r="A362" s="287"/>
      <c r="B362" s="275"/>
      <c r="C362" s="296" t="s">
        <v>241</v>
      </c>
      <c r="D362" s="297" t="s">
        <v>242</v>
      </c>
      <c r="E362" s="373" t="s">
        <v>17</v>
      </c>
      <c r="F362" s="374">
        <v>2694</v>
      </c>
      <c r="G362" s="374">
        <v>2694</v>
      </c>
      <c r="H362" s="248">
        <f t="shared" si="15"/>
        <v>1</v>
      </c>
    </row>
    <row r="363" spans="1:8" ht="18" customHeight="1">
      <c r="A363" s="287"/>
      <c r="B363" s="275"/>
      <c r="C363" s="288" t="s">
        <v>221</v>
      </c>
      <c r="D363" s="289" t="s">
        <v>222</v>
      </c>
      <c r="E363" s="395" t="s">
        <v>17</v>
      </c>
      <c r="F363" s="370">
        <v>31935</v>
      </c>
      <c r="G363" s="370">
        <v>31902.25</v>
      </c>
      <c r="H363" s="248">
        <f t="shared" si="15"/>
        <v>0.9989744794113042</v>
      </c>
    </row>
    <row r="364" spans="1:8" ht="18" customHeight="1">
      <c r="A364" s="287"/>
      <c r="B364" s="275"/>
      <c r="C364" s="293" t="s">
        <v>243</v>
      </c>
      <c r="D364" s="294" t="s">
        <v>244</v>
      </c>
      <c r="E364" s="371" t="s">
        <v>17</v>
      </c>
      <c r="F364" s="372">
        <v>1212</v>
      </c>
      <c r="G364" s="372">
        <v>1212</v>
      </c>
      <c r="H364" s="248">
        <f t="shared" si="15"/>
        <v>1</v>
      </c>
    </row>
    <row r="365" spans="1:8" ht="33.75" customHeight="1">
      <c r="A365" s="287"/>
      <c r="B365" s="275"/>
      <c r="C365" s="296">
        <v>4370</v>
      </c>
      <c r="D365" s="297" t="s">
        <v>377</v>
      </c>
      <c r="E365" s="373" t="s">
        <v>17</v>
      </c>
      <c r="F365" s="374">
        <v>1800</v>
      </c>
      <c r="G365" s="374">
        <v>1734.33</v>
      </c>
      <c r="H365" s="248">
        <f t="shared" si="15"/>
        <v>0.9635166666666666</v>
      </c>
    </row>
    <row r="366" spans="1:8" ht="18" customHeight="1">
      <c r="A366" s="287"/>
      <c r="B366" s="275"/>
      <c r="C366" s="293" t="s">
        <v>251</v>
      </c>
      <c r="D366" s="294" t="s">
        <v>252</v>
      </c>
      <c r="E366" s="371" t="s">
        <v>17</v>
      </c>
      <c r="F366" s="372">
        <v>2000</v>
      </c>
      <c r="G366" s="372">
        <v>1999.12</v>
      </c>
      <c r="H366" s="248">
        <f t="shared" si="15"/>
        <v>0.9995599999999999</v>
      </c>
    </row>
    <row r="367" spans="1:8" ht="18" customHeight="1">
      <c r="A367" s="287"/>
      <c r="B367" s="275"/>
      <c r="C367" s="293" t="s">
        <v>223</v>
      </c>
      <c r="D367" s="294" t="s">
        <v>224</v>
      </c>
      <c r="E367" s="371" t="s">
        <v>17</v>
      </c>
      <c r="F367" s="372">
        <v>3703</v>
      </c>
      <c r="G367" s="372">
        <v>3703</v>
      </c>
      <c r="H367" s="248">
        <f t="shared" si="15"/>
        <v>1</v>
      </c>
    </row>
    <row r="368" spans="1:8" ht="25.5" customHeight="1">
      <c r="A368" s="287"/>
      <c r="B368" s="275"/>
      <c r="C368" s="293" t="s">
        <v>255</v>
      </c>
      <c r="D368" s="294" t="s">
        <v>256</v>
      </c>
      <c r="E368" s="371" t="s">
        <v>17</v>
      </c>
      <c r="F368" s="372">
        <v>80811</v>
      </c>
      <c r="G368" s="372">
        <v>80810.91</v>
      </c>
      <c r="H368" s="248">
        <f t="shared" si="15"/>
        <v>0.9999988862902328</v>
      </c>
    </row>
    <row r="369" spans="1:8" ht="29.25" customHeight="1">
      <c r="A369" s="287"/>
      <c r="B369" s="275"/>
      <c r="C369" s="293" t="s">
        <v>264</v>
      </c>
      <c r="D369" s="294" t="s">
        <v>265</v>
      </c>
      <c r="E369" s="371" t="s">
        <v>17</v>
      </c>
      <c r="F369" s="372">
        <v>2445</v>
      </c>
      <c r="G369" s="372">
        <v>2445</v>
      </c>
      <c r="H369" s="248">
        <f t="shared" si="15"/>
        <v>1</v>
      </c>
    </row>
    <row r="370" spans="1:8" ht="28.5" customHeight="1">
      <c r="A370" s="287"/>
      <c r="B370" s="275"/>
      <c r="C370" s="293" t="s">
        <v>285</v>
      </c>
      <c r="D370" s="294" t="s">
        <v>286</v>
      </c>
      <c r="E370" s="371" t="s">
        <v>17</v>
      </c>
      <c r="F370" s="372">
        <v>2846</v>
      </c>
      <c r="G370" s="372">
        <v>2841.16</v>
      </c>
      <c r="H370" s="248">
        <f t="shared" si="15"/>
        <v>0.9982993675333801</v>
      </c>
    </row>
    <row r="371" spans="1:8" ht="28.5" customHeight="1">
      <c r="A371" s="287"/>
      <c r="B371" s="275"/>
      <c r="C371" s="396" t="s">
        <v>287</v>
      </c>
      <c r="D371" s="294" t="s">
        <v>288</v>
      </c>
      <c r="E371" s="371" t="s">
        <v>17</v>
      </c>
      <c r="F371" s="372">
        <v>9996</v>
      </c>
      <c r="G371" s="372">
        <v>9986.43</v>
      </c>
      <c r="H371" s="248">
        <f t="shared" si="15"/>
        <v>0.9990426170468187</v>
      </c>
    </row>
    <row r="372" spans="1:8" ht="30" customHeight="1">
      <c r="A372" s="287"/>
      <c r="B372" s="275"/>
      <c r="C372" s="280">
        <v>6060</v>
      </c>
      <c r="D372" s="294" t="s">
        <v>267</v>
      </c>
      <c r="E372" s="371" t="s">
        <v>17</v>
      </c>
      <c r="F372" s="372">
        <v>40205</v>
      </c>
      <c r="G372" s="372">
        <v>40204.26</v>
      </c>
      <c r="H372" s="248">
        <f t="shared" si="15"/>
        <v>0.9999815943290636</v>
      </c>
    </row>
    <row r="373" spans="1:8" ht="20.25" customHeight="1">
      <c r="A373" s="300"/>
      <c r="B373" s="330"/>
      <c r="C373" s="331"/>
      <c r="D373" s="306"/>
      <c r="E373" s="391"/>
      <c r="F373" s="392">
        <f>SUM(F352:F372)</f>
        <v>2233269</v>
      </c>
      <c r="G373" s="392">
        <f>SUM(G352:G372)</f>
        <v>2232889.12</v>
      </c>
      <c r="H373" s="253">
        <f t="shared" si="15"/>
        <v>0.9998298995777043</v>
      </c>
    </row>
    <row r="374" spans="1:8" ht="18.75" customHeight="1">
      <c r="A374" s="266"/>
      <c r="B374" s="459" t="s">
        <v>378</v>
      </c>
      <c r="C374" s="378"/>
      <c r="D374" s="326" t="s">
        <v>379</v>
      </c>
      <c r="E374" s="395"/>
      <c r="F374" s="370"/>
      <c r="G374" s="370"/>
      <c r="H374" s="248"/>
    </row>
    <row r="375" spans="1:8" ht="16.5" customHeight="1">
      <c r="A375" s="287"/>
      <c r="B375" s="368"/>
      <c r="C375" s="288" t="s">
        <v>221</v>
      </c>
      <c r="D375" s="294" t="s">
        <v>222</v>
      </c>
      <c r="E375" s="371" t="s">
        <v>17</v>
      </c>
      <c r="F375" s="372">
        <v>39900</v>
      </c>
      <c r="G375" s="372">
        <v>38570.25</v>
      </c>
      <c r="H375" s="248">
        <f>G375/F375</f>
        <v>0.9666729323308271</v>
      </c>
    </row>
    <row r="376" spans="1:8" ht="19.5" customHeight="1">
      <c r="A376" s="287"/>
      <c r="B376" s="330"/>
      <c r="C376" s="375"/>
      <c r="D376" s="306"/>
      <c r="E376" s="391"/>
      <c r="F376" s="392">
        <f>SUM(F375:F375)</f>
        <v>39900</v>
      </c>
      <c r="G376" s="392">
        <f>SUM(G375:G375)</f>
        <v>38570.25</v>
      </c>
      <c r="H376" s="253">
        <f>G376/F376</f>
        <v>0.9666729323308271</v>
      </c>
    </row>
    <row r="377" spans="1:8" ht="19.5" customHeight="1">
      <c r="A377" s="287"/>
      <c r="B377" s="313" t="s">
        <v>380</v>
      </c>
      <c r="C377" s="367"/>
      <c r="D377" s="335" t="s">
        <v>381</v>
      </c>
      <c r="E377" s="371"/>
      <c r="F377" s="372"/>
      <c r="G377" s="295"/>
      <c r="H377" s="248"/>
    </row>
    <row r="378" spans="1:8" ht="26.25" customHeight="1">
      <c r="A378" s="287"/>
      <c r="B378" s="387"/>
      <c r="C378" s="388">
        <v>4210</v>
      </c>
      <c r="D378" s="338" t="s">
        <v>238</v>
      </c>
      <c r="E378" s="371" t="s">
        <v>226</v>
      </c>
      <c r="F378" s="372">
        <v>650</v>
      </c>
      <c r="G378" s="295">
        <v>149</v>
      </c>
      <c r="H378" s="248">
        <f>G378/F378</f>
        <v>0.22923076923076924</v>
      </c>
    </row>
    <row r="379" spans="1:8" ht="16.5" customHeight="1">
      <c r="A379" s="287"/>
      <c r="B379" s="318"/>
      <c r="C379" s="319" t="s">
        <v>221</v>
      </c>
      <c r="D379" s="294" t="s">
        <v>222</v>
      </c>
      <c r="E379" s="371" t="s">
        <v>17</v>
      </c>
      <c r="F379" s="372">
        <v>25703</v>
      </c>
      <c r="G379" s="295">
        <v>25666.4</v>
      </c>
      <c r="H379" s="248">
        <f>G379/F379</f>
        <v>0.9985760417071937</v>
      </c>
    </row>
    <row r="380" spans="1:8" ht="26.25" customHeight="1">
      <c r="A380" s="287"/>
      <c r="B380" s="318"/>
      <c r="C380" s="319" t="s">
        <v>251</v>
      </c>
      <c r="D380" s="294" t="s">
        <v>252</v>
      </c>
      <c r="E380" s="371" t="s">
        <v>226</v>
      </c>
      <c r="F380" s="372">
        <v>2467</v>
      </c>
      <c r="G380" s="295">
        <v>2136.53</v>
      </c>
      <c r="H380" s="248">
        <f>G380/F380</f>
        <v>0.8660437778678558</v>
      </c>
    </row>
    <row r="381" spans="1:8" ht="19.5" customHeight="1">
      <c r="A381" s="287"/>
      <c r="B381" s="318"/>
      <c r="C381" s="379"/>
      <c r="D381" s="332"/>
      <c r="E381" s="376"/>
      <c r="F381" s="377">
        <f>SUM(F378:F380)</f>
        <v>28820</v>
      </c>
      <c r="G381" s="333">
        <f>SUM(G378:G380)</f>
        <v>27951.93</v>
      </c>
      <c r="H381" s="253">
        <f>G381/F381</f>
        <v>0.9698795975017349</v>
      </c>
    </row>
    <row r="382" spans="1:8" ht="19.5" customHeight="1">
      <c r="A382" s="287"/>
      <c r="B382" s="366" t="s">
        <v>149</v>
      </c>
      <c r="C382" s="367"/>
      <c r="D382" s="335" t="s">
        <v>150</v>
      </c>
      <c r="E382" s="371"/>
      <c r="F382" s="372"/>
      <c r="G382" s="295"/>
      <c r="H382" s="248"/>
    </row>
    <row r="383" spans="1:8" ht="16.5" customHeight="1">
      <c r="A383" s="287"/>
      <c r="B383" s="368"/>
      <c r="C383" s="293" t="s">
        <v>227</v>
      </c>
      <c r="D383" s="294" t="s">
        <v>228</v>
      </c>
      <c r="E383" s="371" t="s">
        <v>17</v>
      </c>
      <c r="F383" s="372">
        <v>350900</v>
      </c>
      <c r="G383" s="295">
        <v>348696.88</v>
      </c>
      <c r="H383" s="248">
        <f aca="true" t="shared" si="16" ref="H383:H405">G383/F383</f>
        <v>0.9937215161014534</v>
      </c>
    </row>
    <row r="384" spans="1:8" ht="16.5" customHeight="1">
      <c r="A384" s="287"/>
      <c r="B384" s="275"/>
      <c r="C384" s="293" t="s">
        <v>229</v>
      </c>
      <c r="D384" s="294" t="s">
        <v>230</v>
      </c>
      <c r="E384" s="371" t="s">
        <v>17</v>
      </c>
      <c r="F384" s="372">
        <v>21081</v>
      </c>
      <c r="G384" s="295">
        <v>21080.16</v>
      </c>
      <c r="H384" s="248">
        <f t="shared" si="16"/>
        <v>0.9999601536928988</v>
      </c>
    </row>
    <row r="385" spans="1:8" ht="16.5" customHeight="1">
      <c r="A385" s="287"/>
      <c r="B385" s="275"/>
      <c r="C385" s="293" t="s">
        <v>231</v>
      </c>
      <c r="D385" s="294" t="s">
        <v>232</v>
      </c>
      <c r="E385" s="371" t="s">
        <v>17</v>
      </c>
      <c r="F385" s="372">
        <v>55700</v>
      </c>
      <c r="G385" s="295">
        <v>55220.63</v>
      </c>
      <c r="H385" s="248">
        <f t="shared" si="16"/>
        <v>0.9913937163375224</v>
      </c>
    </row>
    <row r="386" spans="1:8" ht="16.5" customHeight="1">
      <c r="A386" s="287"/>
      <c r="B386" s="275"/>
      <c r="C386" s="293" t="s">
        <v>233</v>
      </c>
      <c r="D386" s="294" t="s">
        <v>234</v>
      </c>
      <c r="E386" s="371" t="s">
        <v>17</v>
      </c>
      <c r="F386" s="372">
        <v>9000</v>
      </c>
      <c r="G386" s="295">
        <v>8656.56</v>
      </c>
      <c r="H386" s="248">
        <f t="shared" si="16"/>
        <v>0.9618399999999999</v>
      </c>
    </row>
    <row r="387" spans="1:8" ht="16.5" customHeight="1">
      <c r="A387" s="287"/>
      <c r="B387" s="275"/>
      <c r="C387" s="296" t="s">
        <v>235</v>
      </c>
      <c r="D387" s="297" t="s">
        <v>236</v>
      </c>
      <c r="E387" s="373" t="s">
        <v>17</v>
      </c>
      <c r="F387" s="374">
        <v>1600</v>
      </c>
      <c r="G387" s="299">
        <v>1600</v>
      </c>
      <c r="H387" s="248">
        <f t="shared" si="16"/>
        <v>1</v>
      </c>
    </row>
    <row r="388" spans="1:8" ht="16.5" customHeight="1">
      <c r="A388" s="287"/>
      <c r="B388" s="275"/>
      <c r="C388" s="288" t="s">
        <v>237</v>
      </c>
      <c r="D388" s="289" t="s">
        <v>238</v>
      </c>
      <c r="E388" s="395" t="s">
        <v>17</v>
      </c>
      <c r="F388" s="370">
        <v>75248</v>
      </c>
      <c r="G388" s="292">
        <v>75144.21</v>
      </c>
      <c r="H388" s="248">
        <f t="shared" si="16"/>
        <v>0.9986206942377207</v>
      </c>
    </row>
    <row r="389" spans="1:8" ht="16.5" customHeight="1">
      <c r="A389" s="287"/>
      <c r="B389" s="275"/>
      <c r="C389" s="293" t="s">
        <v>337</v>
      </c>
      <c r="D389" s="294" t="s">
        <v>338</v>
      </c>
      <c r="E389" s="371" t="s">
        <v>17</v>
      </c>
      <c r="F389" s="372">
        <v>215000</v>
      </c>
      <c r="G389" s="295">
        <v>212044.78</v>
      </c>
      <c r="H389" s="248">
        <f t="shared" si="16"/>
        <v>0.9862547906976744</v>
      </c>
    </row>
    <row r="390" spans="1:8" ht="16.5" customHeight="1">
      <c r="A390" s="287"/>
      <c r="B390" s="275"/>
      <c r="C390" s="293" t="s">
        <v>239</v>
      </c>
      <c r="D390" s="294" t="s">
        <v>240</v>
      </c>
      <c r="E390" s="371" t="s">
        <v>17</v>
      </c>
      <c r="F390" s="372">
        <v>18700</v>
      </c>
      <c r="G390" s="295">
        <v>18643.22</v>
      </c>
      <c r="H390" s="248">
        <f t="shared" si="16"/>
        <v>0.9969636363636364</v>
      </c>
    </row>
    <row r="391" spans="1:8" ht="16.5" customHeight="1">
      <c r="A391" s="287"/>
      <c r="B391" s="275"/>
      <c r="C391" s="293" t="s">
        <v>209</v>
      </c>
      <c r="D391" s="294" t="s">
        <v>210</v>
      </c>
      <c r="E391" s="371" t="s">
        <v>17</v>
      </c>
      <c r="F391" s="372">
        <v>4397</v>
      </c>
      <c r="G391" s="295">
        <v>4379.8</v>
      </c>
      <c r="H391" s="248">
        <f t="shared" si="16"/>
        <v>0.9960882419831704</v>
      </c>
    </row>
    <row r="392" spans="1:8" ht="16.5" customHeight="1">
      <c r="A392" s="287"/>
      <c r="B392" s="275"/>
      <c r="C392" s="296" t="s">
        <v>241</v>
      </c>
      <c r="D392" s="297" t="s">
        <v>242</v>
      </c>
      <c r="E392" s="371" t="s">
        <v>17</v>
      </c>
      <c r="F392" s="374">
        <v>369</v>
      </c>
      <c r="G392" s="299">
        <v>369</v>
      </c>
      <c r="H392" s="248">
        <f t="shared" si="16"/>
        <v>1</v>
      </c>
    </row>
    <row r="393" spans="1:8" ht="16.5" customHeight="1">
      <c r="A393" s="287"/>
      <c r="B393" s="275"/>
      <c r="C393" s="280" t="s">
        <v>221</v>
      </c>
      <c r="D393" s="289" t="s">
        <v>222</v>
      </c>
      <c r="E393" s="395" t="s">
        <v>17</v>
      </c>
      <c r="F393" s="370">
        <v>11000</v>
      </c>
      <c r="G393" s="292">
        <v>10352.86</v>
      </c>
      <c r="H393" s="248">
        <f t="shared" si="16"/>
        <v>0.941169090909091</v>
      </c>
    </row>
    <row r="394" spans="1:8" ht="16.5" customHeight="1">
      <c r="A394" s="287"/>
      <c r="B394" s="275"/>
      <c r="C394" s="275">
        <v>4350</v>
      </c>
      <c r="D394" s="294" t="s">
        <v>382</v>
      </c>
      <c r="E394" s="371" t="s">
        <v>226</v>
      </c>
      <c r="F394" s="372">
        <v>560</v>
      </c>
      <c r="G394" s="295">
        <v>498.99</v>
      </c>
      <c r="H394" s="248">
        <f t="shared" si="16"/>
        <v>0.8910535714285714</v>
      </c>
    </row>
    <row r="395" spans="1:8" ht="24" customHeight="1">
      <c r="A395" s="287"/>
      <c r="B395" s="275"/>
      <c r="C395" s="288" t="s">
        <v>247</v>
      </c>
      <c r="D395" s="294" t="s">
        <v>248</v>
      </c>
      <c r="E395" s="371" t="s">
        <v>17</v>
      </c>
      <c r="F395" s="372">
        <v>940</v>
      </c>
      <c r="G395" s="295">
        <v>847.36</v>
      </c>
      <c r="H395" s="248">
        <f t="shared" si="16"/>
        <v>0.9014468085106383</v>
      </c>
    </row>
    <row r="396" spans="1:8" ht="16.5" customHeight="1">
      <c r="A396" s="287"/>
      <c r="B396" s="275"/>
      <c r="C396" s="293" t="s">
        <v>251</v>
      </c>
      <c r="D396" s="294" t="s">
        <v>252</v>
      </c>
      <c r="E396" s="371" t="s">
        <v>17</v>
      </c>
      <c r="F396" s="372">
        <v>600</v>
      </c>
      <c r="G396" s="295">
        <v>594.49</v>
      </c>
      <c r="H396" s="248">
        <f t="shared" si="16"/>
        <v>0.9908166666666667</v>
      </c>
    </row>
    <row r="397" spans="1:8" ht="16.5" customHeight="1">
      <c r="A397" s="287"/>
      <c r="B397" s="275"/>
      <c r="C397" s="293" t="s">
        <v>223</v>
      </c>
      <c r="D397" s="294" t="s">
        <v>224</v>
      </c>
      <c r="E397" s="371" t="s">
        <v>17</v>
      </c>
      <c r="F397" s="372">
        <v>916</v>
      </c>
      <c r="G397" s="295">
        <v>916</v>
      </c>
      <c r="H397" s="248">
        <f t="shared" si="16"/>
        <v>1</v>
      </c>
    </row>
    <row r="398" spans="1:8" ht="30" customHeight="1">
      <c r="A398" s="287"/>
      <c r="B398" s="275"/>
      <c r="C398" s="293" t="s">
        <v>255</v>
      </c>
      <c r="D398" s="294" t="s">
        <v>256</v>
      </c>
      <c r="E398" s="371" t="s">
        <v>17</v>
      </c>
      <c r="F398" s="372">
        <v>11020</v>
      </c>
      <c r="G398" s="295">
        <v>11000.44</v>
      </c>
      <c r="H398" s="248">
        <f t="shared" si="16"/>
        <v>0.9982250453720508</v>
      </c>
    </row>
    <row r="399" spans="1:8" ht="15" customHeight="1">
      <c r="A399" s="287"/>
      <c r="B399" s="275"/>
      <c r="C399" s="293">
        <v>4480</v>
      </c>
      <c r="D399" s="294" t="s">
        <v>96</v>
      </c>
      <c r="E399" s="371" t="s">
        <v>17</v>
      </c>
      <c r="F399" s="372">
        <v>3414</v>
      </c>
      <c r="G399" s="295">
        <v>3414</v>
      </c>
      <c r="H399" s="248">
        <f t="shared" si="16"/>
        <v>1</v>
      </c>
    </row>
    <row r="400" spans="1:8" ht="16.5" customHeight="1">
      <c r="A400" s="287"/>
      <c r="B400" s="275"/>
      <c r="C400" s="293" t="s">
        <v>284</v>
      </c>
      <c r="D400" s="294" t="s">
        <v>257</v>
      </c>
      <c r="E400" s="371" t="s">
        <v>226</v>
      </c>
      <c r="F400" s="372">
        <v>2500</v>
      </c>
      <c r="G400" s="295">
        <v>0</v>
      </c>
      <c r="H400" s="248">
        <f t="shared" si="16"/>
        <v>0</v>
      </c>
    </row>
    <row r="401" spans="1:8" ht="28.5" customHeight="1">
      <c r="A401" s="300"/>
      <c r="B401" s="330"/>
      <c r="C401" s="296">
        <v>4570</v>
      </c>
      <c r="D401" s="297" t="s">
        <v>258</v>
      </c>
      <c r="E401" s="373" t="s">
        <v>17</v>
      </c>
      <c r="F401" s="374">
        <v>287</v>
      </c>
      <c r="G401" s="299">
        <v>287</v>
      </c>
      <c r="H401" s="248">
        <f t="shared" si="16"/>
        <v>1</v>
      </c>
    </row>
    <row r="402" spans="1:8" ht="25.5" customHeight="1">
      <c r="A402" s="266"/>
      <c r="B402" s="368"/>
      <c r="C402" s="288" t="s">
        <v>264</v>
      </c>
      <c r="D402" s="289" t="s">
        <v>265</v>
      </c>
      <c r="E402" s="395" t="s">
        <v>17</v>
      </c>
      <c r="F402" s="370">
        <v>920</v>
      </c>
      <c r="G402" s="292">
        <v>920</v>
      </c>
      <c r="H402" s="248">
        <f t="shared" si="16"/>
        <v>1</v>
      </c>
    </row>
    <row r="403" spans="1:8" ht="25.5" customHeight="1">
      <c r="A403" s="287"/>
      <c r="B403" s="275"/>
      <c r="C403" s="368" t="s">
        <v>287</v>
      </c>
      <c r="D403" s="289" t="s">
        <v>288</v>
      </c>
      <c r="E403" s="371" t="s">
        <v>383</v>
      </c>
      <c r="F403" s="370">
        <v>1140</v>
      </c>
      <c r="G403" s="370">
        <v>1131.4</v>
      </c>
      <c r="H403" s="248">
        <f t="shared" si="16"/>
        <v>0.9924561403508773</v>
      </c>
    </row>
    <row r="404" spans="1:8" ht="25.5" customHeight="1">
      <c r="A404" s="287"/>
      <c r="B404" s="275"/>
      <c r="C404" s="280">
        <v>6060</v>
      </c>
      <c r="D404" s="294" t="s">
        <v>267</v>
      </c>
      <c r="E404" s="371" t="s">
        <v>17</v>
      </c>
      <c r="F404" s="372">
        <v>20281</v>
      </c>
      <c r="G404" s="372">
        <v>20281</v>
      </c>
      <c r="H404" s="248">
        <f t="shared" si="16"/>
        <v>1</v>
      </c>
    </row>
    <row r="405" spans="1:8" ht="19.5" customHeight="1">
      <c r="A405" s="287"/>
      <c r="B405" s="330"/>
      <c r="C405" s="339"/>
      <c r="D405" s="332"/>
      <c r="E405" s="376"/>
      <c r="F405" s="377">
        <f>SUM(F383:F404)</f>
        <v>805573</v>
      </c>
      <c r="G405" s="377">
        <f>SUM(G383:G404)</f>
        <v>796078.7799999999</v>
      </c>
      <c r="H405" s="253">
        <f t="shared" si="16"/>
        <v>0.9882143269449198</v>
      </c>
    </row>
    <row r="406" spans="1:8" ht="19.5" customHeight="1">
      <c r="A406" s="287"/>
      <c r="B406" s="458" t="s">
        <v>151</v>
      </c>
      <c r="C406" s="367"/>
      <c r="D406" s="335" t="s">
        <v>14</v>
      </c>
      <c r="E406" s="371"/>
      <c r="F406" s="372"/>
      <c r="G406" s="372"/>
      <c r="H406" s="248"/>
    </row>
    <row r="407" spans="1:8" ht="57" customHeight="1">
      <c r="A407" s="287"/>
      <c r="B407" s="368"/>
      <c r="C407" s="296">
        <v>2310</v>
      </c>
      <c r="D407" s="294" t="s">
        <v>384</v>
      </c>
      <c r="E407" s="371" t="s">
        <v>17</v>
      </c>
      <c r="F407" s="372">
        <v>2528</v>
      </c>
      <c r="G407" s="372">
        <v>2527.92</v>
      </c>
      <c r="H407" s="248">
        <f aca="true" t="shared" si="17" ref="H407:H415">G407/F407</f>
        <v>0.9999683544303798</v>
      </c>
    </row>
    <row r="408" spans="1:8" ht="26.25" customHeight="1">
      <c r="A408" s="287"/>
      <c r="B408" s="275"/>
      <c r="C408" s="402">
        <v>3020</v>
      </c>
      <c r="D408" s="294" t="s">
        <v>344</v>
      </c>
      <c r="E408" s="371" t="s">
        <v>254</v>
      </c>
      <c r="F408" s="372">
        <v>2882</v>
      </c>
      <c r="G408" s="372">
        <v>0</v>
      </c>
      <c r="H408" s="248">
        <f t="shared" si="17"/>
        <v>0</v>
      </c>
    </row>
    <row r="409" spans="1:8" ht="16.5" customHeight="1">
      <c r="A409" s="287"/>
      <c r="B409" s="275"/>
      <c r="C409" s="402" t="s">
        <v>385</v>
      </c>
      <c r="D409" s="294" t="s">
        <v>386</v>
      </c>
      <c r="E409" s="371" t="s">
        <v>17</v>
      </c>
      <c r="F409" s="372">
        <v>63000</v>
      </c>
      <c r="G409" s="372">
        <v>63000</v>
      </c>
      <c r="H409" s="248">
        <f t="shared" si="17"/>
        <v>1</v>
      </c>
    </row>
    <row r="410" spans="1:8" ht="18.75" customHeight="1">
      <c r="A410" s="287"/>
      <c r="B410" s="275"/>
      <c r="C410" s="402">
        <v>4110</v>
      </c>
      <c r="D410" s="294" t="s">
        <v>232</v>
      </c>
      <c r="E410" s="371" t="s">
        <v>17</v>
      </c>
      <c r="F410" s="372">
        <v>21</v>
      </c>
      <c r="G410" s="372">
        <v>19.75</v>
      </c>
      <c r="H410" s="248">
        <f t="shared" si="17"/>
        <v>0.9404761904761905</v>
      </c>
    </row>
    <row r="411" spans="1:8" ht="18.75" customHeight="1">
      <c r="A411" s="287"/>
      <c r="B411" s="275"/>
      <c r="C411" s="369">
        <v>4120</v>
      </c>
      <c r="D411" s="294" t="s">
        <v>234</v>
      </c>
      <c r="E411" s="371" t="s">
        <v>226</v>
      </c>
      <c r="F411" s="372">
        <v>4</v>
      </c>
      <c r="G411" s="372">
        <v>3.19</v>
      </c>
      <c r="H411" s="248">
        <f t="shared" si="17"/>
        <v>0.7975</v>
      </c>
    </row>
    <row r="412" spans="1:8" ht="18.75" customHeight="1">
      <c r="A412" s="287"/>
      <c r="B412" s="275"/>
      <c r="C412" s="369">
        <v>4170</v>
      </c>
      <c r="D412" s="294" t="s">
        <v>236</v>
      </c>
      <c r="E412" s="371" t="s">
        <v>254</v>
      </c>
      <c r="F412" s="372">
        <v>392</v>
      </c>
      <c r="G412" s="372">
        <v>260</v>
      </c>
      <c r="H412" s="248">
        <f t="shared" si="17"/>
        <v>0.6632653061224489</v>
      </c>
    </row>
    <row r="413" spans="1:8" ht="16.5" customHeight="1">
      <c r="A413" s="287"/>
      <c r="B413" s="275"/>
      <c r="C413" s="293" t="s">
        <v>237</v>
      </c>
      <c r="D413" s="294" t="s">
        <v>238</v>
      </c>
      <c r="E413" s="371" t="s">
        <v>17</v>
      </c>
      <c r="F413" s="372">
        <v>530</v>
      </c>
      <c r="G413" s="372">
        <v>525.98</v>
      </c>
      <c r="H413" s="248">
        <f t="shared" si="17"/>
        <v>0.9924150943396227</v>
      </c>
    </row>
    <row r="414" spans="1:8" ht="16.5" customHeight="1">
      <c r="A414" s="287"/>
      <c r="B414" s="275"/>
      <c r="C414" s="339"/>
      <c r="D414" s="332"/>
      <c r="E414" s="376"/>
      <c r="F414" s="377">
        <f>SUM(F407:F413)</f>
        <v>69357</v>
      </c>
      <c r="G414" s="377">
        <f>SUM(G407:G413)</f>
        <v>66336.84</v>
      </c>
      <c r="H414" s="253">
        <f t="shared" si="17"/>
        <v>0.9564548639647044</v>
      </c>
    </row>
    <row r="415" spans="1:8" s="450" customFormat="1" ht="16.5" customHeight="1">
      <c r="A415" s="451"/>
      <c r="B415" s="460"/>
      <c r="C415" s="409"/>
      <c r="D415" s="420"/>
      <c r="E415" s="397"/>
      <c r="F415" s="421">
        <f>F324+F350+F373+F376+F381+F405+F414</f>
        <v>7237085.02</v>
      </c>
      <c r="G415" s="421">
        <f>G324+G350+G373+G376+G381+G405+G414</f>
        <v>7213768.84</v>
      </c>
      <c r="H415" s="261">
        <f t="shared" si="17"/>
        <v>0.9967782359975647</v>
      </c>
    </row>
    <row r="416" spans="1:8" ht="19.5" customHeight="1">
      <c r="A416" s="230" t="s">
        <v>387</v>
      </c>
      <c r="B416" s="231"/>
      <c r="C416" s="364"/>
      <c r="D416" s="302" t="s">
        <v>388</v>
      </c>
      <c r="E416" s="401"/>
      <c r="F416" s="370"/>
      <c r="G416" s="370"/>
      <c r="H416" s="248"/>
    </row>
    <row r="417" spans="1:8" ht="19.5" customHeight="1">
      <c r="A417" s="266"/>
      <c r="B417" s="267" t="s">
        <v>389</v>
      </c>
      <c r="C417" s="357"/>
      <c r="D417" s="335" t="s">
        <v>14</v>
      </c>
      <c r="E417" s="371"/>
      <c r="F417" s="372"/>
      <c r="G417" s="372"/>
      <c r="H417" s="248"/>
    </row>
    <row r="418" spans="1:8" ht="16.5" customHeight="1">
      <c r="A418" s="287"/>
      <c r="B418" s="368"/>
      <c r="C418" s="296" t="s">
        <v>390</v>
      </c>
      <c r="D418" s="297" t="s">
        <v>391</v>
      </c>
      <c r="E418" s="373" t="s">
        <v>17</v>
      </c>
      <c r="F418" s="374">
        <v>34119.5</v>
      </c>
      <c r="G418" s="374">
        <v>34100</v>
      </c>
      <c r="H418" s="248">
        <f>G418/F418</f>
        <v>0.9994284793153475</v>
      </c>
    </row>
    <row r="419" spans="1:8" ht="19.5" customHeight="1">
      <c r="A419" s="287"/>
      <c r="B419" s="275"/>
      <c r="C419" s="331"/>
      <c r="D419" s="302"/>
      <c r="E419" s="461"/>
      <c r="F419" s="462">
        <f>SUM(F418)</f>
        <v>34119.5</v>
      </c>
      <c r="G419" s="462">
        <f>SUM(G418)</f>
        <v>34100</v>
      </c>
      <c r="H419" s="253">
        <f>G419/F419</f>
        <v>0.9994284793153475</v>
      </c>
    </row>
    <row r="420" spans="1:8" ht="19.5" customHeight="1">
      <c r="A420" s="300"/>
      <c r="B420" s="330"/>
      <c r="C420" s="409"/>
      <c r="D420" s="410"/>
      <c r="E420" s="436"/>
      <c r="F420" s="381">
        <f>SUM(F419)</f>
        <v>34119.5</v>
      </c>
      <c r="G420" s="381">
        <f>SUM(G419)</f>
        <v>34100</v>
      </c>
      <c r="H420" s="261">
        <f>G420/F420</f>
        <v>0.9994284793153475</v>
      </c>
    </row>
    <row r="421" spans="1:8" ht="19.5" customHeight="1">
      <c r="A421" s="463" t="s">
        <v>392</v>
      </c>
      <c r="B421" s="464"/>
      <c r="C421" s="345"/>
      <c r="D421" s="332" t="s">
        <v>152</v>
      </c>
      <c r="E421" s="385"/>
      <c r="F421" s="372"/>
      <c r="G421" s="372"/>
      <c r="H421" s="248"/>
    </row>
    <row r="422" spans="1:8" ht="19.5" customHeight="1">
      <c r="A422" s="465"/>
      <c r="B422" s="393">
        <v>85121</v>
      </c>
      <c r="C422" s="345"/>
      <c r="D422" s="335" t="s">
        <v>393</v>
      </c>
      <c r="E422" s="385"/>
      <c r="F422" s="372"/>
      <c r="G422" s="372"/>
      <c r="H422" s="248"/>
    </row>
    <row r="423" spans="1:8" ht="64.5" customHeight="1">
      <c r="A423" s="466"/>
      <c r="B423" s="467"/>
      <c r="C423" s="337">
        <v>6300</v>
      </c>
      <c r="D423" s="338" t="s">
        <v>394</v>
      </c>
      <c r="E423" s="371" t="s">
        <v>17</v>
      </c>
      <c r="F423" s="372">
        <v>5700</v>
      </c>
      <c r="G423" s="372">
        <v>5700</v>
      </c>
      <c r="H423" s="248">
        <f>G423/F423</f>
        <v>1</v>
      </c>
    </row>
    <row r="424" spans="1:8" ht="19.5" customHeight="1">
      <c r="A424" s="469"/>
      <c r="B424" s="468"/>
      <c r="C424" s="345"/>
      <c r="D424" s="306"/>
      <c r="E424" s="391"/>
      <c r="F424" s="392">
        <f>SUM(F423)</f>
        <v>5700</v>
      </c>
      <c r="G424" s="392">
        <f>SUM(G423)</f>
        <v>5700</v>
      </c>
      <c r="H424" s="470">
        <f>G424/F424</f>
        <v>1</v>
      </c>
    </row>
    <row r="425" spans="1:8" ht="19.5" customHeight="1">
      <c r="A425" s="266"/>
      <c r="B425" s="267" t="s">
        <v>395</v>
      </c>
      <c r="C425" s="394"/>
      <c r="D425" s="326" t="s">
        <v>153</v>
      </c>
      <c r="E425" s="395"/>
      <c r="F425" s="370"/>
      <c r="G425" s="370"/>
      <c r="H425" s="248"/>
    </row>
    <row r="426" spans="1:8" ht="55.5" customHeight="1">
      <c r="A426" s="287"/>
      <c r="B426" s="368"/>
      <c r="C426" s="293">
        <v>2310</v>
      </c>
      <c r="D426" s="294" t="s">
        <v>271</v>
      </c>
      <c r="E426" s="371" t="s">
        <v>17</v>
      </c>
      <c r="F426" s="372">
        <v>1000</v>
      </c>
      <c r="G426" s="372">
        <v>1000</v>
      </c>
      <c r="H426" s="248">
        <f aca="true" t="shared" si="18" ref="H426:H433">G426/F426</f>
        <v>1</v>
      </c>
    </row>
    <row r="427" spans="1:8" ht="39" customHeight="1">
      <c r="A427" s="287"/>
      <c r="B427" s="275"/>
      <c r="C427" s="293" t="s">
        <v>396</v>
      </c>
      <c r="D427" s="294" t="s">
        <v>397</v>
      </c>
      <c r="E427" s="371" t="s">
        <v>17</v>
      </c>
      <c r="F427" s="372">
        <v>2500</v>
      </c>
      <c r="G427" s="372">
        <v>2500</v>
      </c>
      <c r="H427" s="248">
        <f t="shared" si="18"/>
        <v>1</v>
      </c>
    </row>
    <row r="428" spans="1:8" ht="16.5" customHeight="1">
      <c r="A428" s="287"/>
      <c r="B428" s="275"/>
      <c r="C428" s="296" t="s">
        <v>235</v>
      </c>
      <c r="D428" s="297" t="s">
        <v>236</v>
      </c>
      <c r="E428" s="373" t="s">
        <v>17</v>
      </c>
      <c r="F428" s="374">
        <v>2880</v>
      </c>
      <c r="G428" s="374">
        <v>2880</v>
      </c>
      <c r="H428" s="248">
        <f t="shared" si="18"/>
        <v>1</v>
      </c>
    </row>
    <row r="429" spans="1:8" ht="16.5" customHeight="1">
      <c r="A429" s="287"/>
      <c r="B429" s="275"/>
      <c r="C429" s="288" t="s">
        <v>237</v>
      </c>
      <c r="D429" s="289" t="s">
        <v>238</v>
      </c>
      <c r="E429" s="395" t="s">
        <v>17</v>
      </c>
      <c r="F429" s="370">
        <v>688.5</v>
      </c>
      <c r="G429" s="370">
        <v>687.59</v>
      </c>
      <c r="H429" s="248">
        <f t="shared" si="18"/>
        <v>0.9986782861292666</v>
      </c>
    </row>
    <row r="430" spans="1:8" ht="16.5" customHeight="1">
      <c r="A430" s="287"/>
      <c r="B430" s="275"/>
      <c r="C430" s="293" t="s">
        <v>221</v>
      </c>
      <c r="D430" s="294" t="s">
        <v>222</v>
      </c>
      <c r="E430" s="371" t="s">
        <v>17</v>
      </c>
      <c r="F430" s="372">
        <v>3460.5</v>
      </c>
      <c r="G430" s="372">
        <v>3460.5</v>
      </c>
      <c r="H430" s="248">
        <f t="shared" si="18"/>
        <v>1</v>
      </c>
    </row>
    <row r="431" spans="1:8" ht="16.5" customHeight="1">
      <c r="A431" s="287"/>
      <c r="B431" s="275"/>
      <c r="C431" s="293" t="s">
        <v>251</v>
      </c>
      <c r="D431" s="294" t="s">
        <v>252</v>
      </c>
      <c r="E431" s="371" t="s">
        <v>226</v>
      </c>
      <c r="F431" s="372">
        <v>150</v>
      </c>
      <c r="G431" s="372">
        <v>25.08</v>
      </c>
      <c r="H431" s="248">
        <f t="shared" si="18"/>
        <v>0.1672</v>
      </c>
    </row>
    <row r="432" spans="1:8" ht="25.5" customHeight="1">
      <c r="A432" s="287"/>
      <c r="B432" s="275"/>
      <c r="C432" s="293" t="s">
        <v>264</v>
      </c>
      <c r="D432" s="294" t="s">
        <v>265</v>
      </c>
      <c r="E432" s="371" t="s">
        <v>226</v>
      </c>
      <c r="F432" s="372">
        <v>360</v>
      </c>
      <c r="G432" s="372">
        <v>235</v>
      </c>
      <c r="H432" s="248">
        <f t="shared" si="18"/>
        <v>0.6527777777777778</v>
      </c>
    </row>
    <row r="433" spans="1:8" ht="18.75" customHeight="1">
      <c r="A433" s="287"/>
      <c r="B433" s="330"/>
      <c r="C433" s="339"/>
      <c r="D433" s="332"/>
      <c r="E433" s="376"/>
      <c r="F433" s="377">
        <f>SUM(F426:F432)</f>
        <v>11039</v>
      </c>
      <c r="G433" s="377">
        <f>SUM(G426:G432)</f>
        <v>10788.17</v>
      </c>
      <c r="H433" s="253">
        <f t="shared" si="18"/>
        <v>0.9772778331370595</v>
      </c>
    </row>
    <row r="434" spans="1:8" ht="18.75" customHeight="1">
      <c r="A434" s="287"/>
      <c r="B434" s="458" t="s">
        <v>398</v>
      </c>
      <c r="C434" s="367"/>
      <c r="D434" s="335" t="s">
        <v>156</v>
      </c>
      <c r="E434" s="371"/>
      <c r="F434" s="372"/>
      <c r="G434" s="372"/>
      <c r="H434" s="248"/>
    </row>
    <row r="435" spans="1:8" ht="48.75" customHeight="1">
      <c r="A435" s="287"/>
      <c r="B435" s="368"/>
      <c r="C435" s="296">
        <v>2310</v>
      </c>
      <c r="D435" s="297" t="s">
        <v>271</v>
      </c>
      <c r="E435" s="373" t="s">
        <v>17</v>
      </c>
      <c r="F435" s="374">
        <v>1000</v>
      </c>
      <c r="G435" s="374">
        <v>1000</v>
      </c>
      <c r="H435" s="248">
        <f aca="true" t="shared" si="19" ref="H435:H459">G435/F435</f>
        <v>1</v>
      </c>
    </row>
    <row r="436" spans="1:8" ht="47.25" customHeight="1">
      <c r="A436" s="287"/>
      <c r="B436" s="275"/>
      <c r="C436" s="288" t="s">
        <v>396</v>
      </c>
      <c r="D436" s="289" t="s">
        <v>397</v>
      </c>
      <c r="E436" s="395" t="s">
        <v>17</v>
      </c>
      <c r="F436" s="370">
        <v>5000</v>
      </c>
      <c r="G436" s="370">
        <v>4940</v>
      </c>
      <c r="H436" s="248">
        <f t="shared" si="19"/>
        <v>0.988</v>
      </c>
    </row>
    <row r="437" spans="1:8" ht="16.5" customHeight="1">
      <c r="A437" s="287"/>
      <c r="B437" s="275"/>
      <c r="C437" s="296" t="s">
        <v>227</v>
      </c>
      <c r="D437" s="297" t="s">
        <v>228</v>
      </c>
      <c r="E437" s="373" t="s">
        <v>17</v>
      </c>
      <c r="F437" s="374">
        <v>41000</v>
      </c>
      <c r="G437" s="374">
        <v>40712.82</v>
      </c>
      <c r="H437" s="248">
        <f t="shared" si="19"/>
        <v>0.9929956097560976</v>
      </c>
    </row>
    <row r="438" spans="1:8" ht="16.5" customHeight="1">
      <c r="A438" s="287"/>
      <c r="B438" s="275"/>
      <c r="C438" s="288" t="s">
        <v>229</v>
      </c>
      <c r="D438" s="289" t="s">
        <v>230</v>
      </c>
      <c r="E438" s="395" t="s">
        <v>17</v>
      </c>
      <c r="F438" s="370">
        <v>2800</v>
      </c>
      <c r="G438" s="370">
        <v>2741.77</v>
      </c>
      <c r="H438" s="248">
        <f t="shared" si="19"/>
        <v>0.9792035714285714</v>
      </c>
    </row>
    <row r="439" spans="1:8" ht="16.5" customHeight="1">
      <c r="A439" s="287"/>
      <c r="B439" s="275"/>
      <c r="C439" s="293" t="s">
        <v>231</v>
      </c>
      <c r="D439" s="294" t="s">
        <v>232</v>
      </c>
      <c r="E439" s="371" t="s">
        <v>17</v>
      </c>
      <c r="F439" s="372">
        <v>7300</v>
      </c>
      <c r="G439" s="372">
        <v>6950.89</v>
      </c>
      <c r="H439" s="248">
        <f t="shared" si="19"/>
        <v>0.9521767123287672</v>
      </c>
    </row>
    <row r="440" spans="1:8" ht="16.5" customHeight="1">
      <c r="A440" s="287"/>
      <c r="B440" s="275"/>
      <c r="C440" s="293" t="s">
        <v>233</v>
      </c>
      <c r="D440" s="294" t="s">
        <v>234</v>
      </c>
      <c r="E440" s="371" t="s">
        <v>17</v>
      </c>
      <c r="F440" s="372">
        <v>1100</v>
      </c>
      <c r="G440" s="372">
        <v>1059.58</v>
      </c>
      <c r="H440" s="248">
        <f t="shared" si="19"/>
        <v>0.9632545454545454</v>
      </c>
    </row>
    <row r="441" spans="1:8" ht="16.5" customHeight="1">
      <c r="A441" s="287"/>
      <c r="B441" s="275"/>
      <c r="C441" s="293" t="s">
        <v>235</v>
      </c>
      <c r="D441" s="294" t="s">
        <v>236</v>
      </c>
      <c r="E441" s="371" t="s">
        <v>226</v>
      </c>
      <c r="F441" s="372">
        <v>12360</v>
      </c>
      <c r="G441" s="372">
        <v>10558</v>
      </c>
      <c r="H441" s="248">
        <f t="shared" si="19"/>
        <v>0.8542071197411003</v>
      </c>
    </row>
    <row r="442" spans="1:8" ht="16.5" customHeight="1">
      <c r="A442" s="287"/>
      <c r="B442" s="275"/>
      <c r="C442" s="293" t="s">
        <v>237</v>
      </c>
      <c r="D442" s="294" t="s">
        <v>238</v>
      </c>
      <c r="E442" s="371" t="s">
        <v>226</v>
      </c>
      <c r="F442" s="372">
        <v>14904.5</v>
      </c>
      <c r="G442" s="372">
        <v>14275.9</v>
      </c>
      <c r="H442" s="248">
        <f t="shared" si="19"/>
        <v>0.9578248180079841</v>
      </c>
    </row>
    <row r="443" spans="1:8" ht="27.75" customHeight="1">
      <c r="A443" s="287"/>
      <c r="B443" s="275"/>
      <c r="C443" s="293" t="s">
        <v>370</v>
      </c>
      <c r="D443" s="294" t="s">
        <v>371</v>
      </c>
      <c r="E443" s="371" t="s">
        <v>226</v>
      </c>
      <c r="F443" s="372">
        <v>500</v>
      </c>
      <c r="G443" s="372">
        <v>315.1</v>
      </c>
      <c r="H443" s="248">
        <f t="shared" si="19"/>
        <v>0.6302000000000001</v>
      </c>
    </row>
    <row r="444" spans="1:8" ht="16.5" customHeight="1">
      <c r="A444" s="287"/>
      <c r="B444" s="275"/>
      <c r="C444" s="293" t="s">
        <v>239</v>
      </c>
      <c r="D444" s="294" t="s">
        <v>240</v>
      </c>
      <c r="E444" s="371" t="s">
        <v>226</v>
      </c>
      <c r="F444" s="372">
        <v>2000</v>
      </c>
      <c r="G444" s="372">
        <v>1752.94</v>
      </c>
      <c r="H444" s="248">
        <f t="shared" si="19"/>
        <v>0.8764700000000001</v>
      </c>
    </row>
    <row r="445" spans="1:8" ht="16.5" customHeight="1">
      <c r="A445" s="287"/>
      <c r="B445" s="275"/>
      <c r="C445" s="293" t="s">
        <v>209</v>
      </c>
      <c r="D445" s="294" t="s">
        <v>210</v>
      </c>
      <c r="E445" s="371" t="s">
        <v>226</v>
      </c>
      <c r="F445" s="372">
        <v>500</v>
      </c>
      <c r="G445" s="372">
        <v>146.4</v>
      </c>
      <c r="H445" s="248">
        <f t="shared" si="19"/>
        <v>0.2928</v>
      </c>
    </row>
    <row r="446" spans="1:8" ht="16.5" customHeight="1">
      <c r="A446" s="287"/>
      <c r="B446" s="275"/>
      <c r="C446" s="293">
        <v>4280</v>
      </c>
      <c r="D446" s="294" t="s">
        <v>242</v>
      </c>
      <c r="E446" s="371" t="s">
        <v>226</v>
      </c>
      <c r="F446" s="372">
        <v>250</v>
      </c>
      <c r="G446" s="372">
        <v>152</v>
      </c>
      <c r="H446" s="248">
        <f t="shared" si="19"/>
        <v>0.608</v>
      </c>
    </row>
    <row r="447" spans="1:8" ht="16.5" customHeight="1">
      <c r="A447" s="300"/>
      <c r="B447" s="330"/>
      <c r="C447" s="296" t="s">
        <v>221</v>
      </c>
      <c r="D447" s="297" t="s">
        <v>222</v>
      </c>
      <c r="E447" s="373" t="s">
        <v>226</v>
      </c>
      <c r="F447" s="374">
        <v>29594.5</v>
      </c>
      <c r="G447" s="374">
        <v>28670.5</v>
      </c>
      <c r="H447" s="248">
        <f t="shared" si="19"/>
        <v>0.9687779823953775</v>
      </c>
    </row>
    <row r="448" spans="1:8" ht="16.5" customHeight="1">
      <c r="A448" s="266"/>
      <c r="B448" s="368"/>
      <c r="C448" s="288" t="s">
        <v>243</v>
      </c>
      <c r="D448" s="289" t="s">
        <v>244</v>
      </c>
      <c r="E448" s="395" t="s">
        <v>17</v>
      </c>
      <c r="F448" s="370">
        <v>450</v>
      </c>
      <c r="G448" s="370">
        <v>444</v>
      </c>
      <c r="H448" s="248">
        <f t="shared" si="19"/>
        <v>0.9866666666666667</v>
      </c>
    </row>
    <row r="449" spans="1:8" ht="30" customHeight="1">
      <c r="A449" s="287"/>
      <c r="B449" s="275"/>
      <c r="C449" s="293">
        <v>4390</v>
      </c>
      <c r="D449" s="294" t="s">
        <v>311</v>
      </c>
      <c r="E449" s="371" t="s">
        <v>226</v>
      </c>
      <c r="F449" s="372">
        <v>4600</v>
      </c>
      <c r="G449" s="372">
        <v>4102</v>
      </c>
      <c r="H449" s="248">
        <f t="shared" si="19"/>
        <v>0.8917391304347826</v>
      </c>
    </row>
    <row r="450" spans="1:8" ht="16.5" customHeight="1">
      <c r="A450" s="287"/>
      <c r="B450" s="275"/>
      <c r="C450" s="293" t="s">
        <v>251</v>
      </c>
      <c r="D450" s="294" t="s">
        <v>252</v>
      </c>
      <c r="E450" s="371" t="s">
        <v>226</v>
      </c>
      <c r="F450" s="372">
        <v>600</v>
      </c>
      <c r="G450" s="372">
        <v>295.34</v>
      </c>
      <c r="H450" s="248">
        <f t="shared" si="19"/>
        <v>0.4922333333333333</v>
      </c>
    </row>
    <row r="451" spans="1:8" ht="16.5" customHeight="1">
      <c r="A451" s="287"/>
      <c r="B451" s="275"/>
      <c r="C451" s="296" t="s">
        <v>223</v>
      </c>
      <c r="D451" s="297" t="s">
        <v>224</v>
      </c>
      <c r="E451" s="371" t="s">
        <v>17</v>
      </c>
      <c r="F451" s="374">
        <v>360</v>
      </c>
      <c r="G451" s="374">
        <v>360</v>
      </c>
      <c r="H451" s="248">
        <f t="shared" si="19"/>
        <v>1</v>
      </c>
    </row>
    <row r="452" spans="1:8" ht="27.75" customHeight="1">
      <c r="A452" s="287"/>
      <c r="B452" s="275"/>
      <c r="C452" s="288" t="s">
        <v>255</v>
      </c>
      <c r="D452" s="289" t="s">
        <v>256</v>
      </c>
      <c r="E452" s="395" t="s">
        <v>17</v>
      </c>
      <c r="F452" s="370">
        <v>950</v>
      </c>
      <c r="G452" s="370">
        <v>930.04</v>
      </c>
      <c r="H452" s="248">
        <f t="shared" si="19"/>
        <v>0.9789894736842105</v>
      </c>
    </row>
    <row r="453" spans="1:8" ht="27.75" customHeight="1">
      <c r="A453" s="287"/>
      <c r="B453" s="275"/>
      <c r="C453" s="369">
        <v>4480</v>
      </c>
      <c r="D453" s="404" t="s">
        <v>96</v>
      </c>
      <c r="E453" s="405" t="s">
        <v>17</v>
      </c>
      <c r="F453" s="406">
        <v>424</v>
      </c>
      <c r="G453" s="406">
        <v>424</v>
      </c>
      <c r="H453" s="248">
        <f t="shared" si="19"/>
        <v>1</v>
      </c>
    </row>
    <row r="454" spans="1:8" ht="27.75" customHeight="1">
      <c r="A454" s="287"/>
      <c r="B454" s="275"/>
      <c r="C454" s="369">
        <v>4580</v>
      </c>
      <c r="D454" s="404" t="s">
        <v>28</v>
      </c>
      <c r="E454" s="371" t="s">
        <v>226</v>
      </c>
      <c r="F454" s="406">
        <v>20</v>
      </c>
      <c r="G454" s="406">
        <v>11.3</v>
      </c>
      <c r="H454" s="248">
        <f t="shared" si="19"/>
        <v>0.5650000000000001</v>
      </c>
    </row>
    <row r="455" spans="1:8" ht="29.25" customHeight="1">
      <c r="A455" s="287"/>
      <c r="B455" s="275"/>
      <c r="C455" s="293">
        <v>4610</v>
      </c>
      <c r="D455" s="294" t="s">
        <v>263</v>
      </c>
      <c r="E455" s="371" t="s">
        <v>254</v>
      </c>
      <c r="F455" s="372">
        <v>420</v>
      </c>
      <c r="G455" s="372">
        <v>280</v>
      </c>
      <c r="H455" s="248">
        <f t="shared" si="19"/>
        <v>0.6666666666666666</v>
      </c>
    </row>
    <row r="456" spans="1:8" ht="33.75" customHeight="1">
      <c r="A456" s="287"/>
      <c r="B456" s="275"/>
      <c r="C456" s="293" t="s">
        <v>264</v>
      </c>
      <c r="D456" s="294" t="s">
        <v>265</v>
      </c>
      <c r="E456" s="371" t="s">
        <v>226</v>
      </c>
      <c r="F456" s="372">
        <v>320</v>
      </c>
      <c r="G456" s="372">
        <v>135</v>
      </c>
      <c r="H456" s="248">
        <f t="shared" si="19"/>
        <v>0.421875</v>
      </c>
    </row>
    <row r="457" spans="1:8" ht="28.5" customHeight="1">
      <c r="A457" s="287"/>
      <c r="B457" s="275"/>
      <c r="C457" s="293" t="s">
        <v>285</v>
      </c>
      <c r="D457" s="294" t="s">
        <v>286</v>
      </c>
      <c r="E457" s="371" t="s">
        <v>226</v>
      </c>
      <c r="F457" s="372">
        <v>240</v>
      </c>
      <c r="G457" s="372">
        <v>231.77</v>
      </c>
      <c r="H457" s="248">
        <f t="shared" si="19"/>
        <v>0.9657083333333334</v>
      </c>
    </row>
    <row r="458" spans="1:8" ht="28.5" customHeight="1">
      <c r="A458" s="287"/>
      <c r="B458" s="275"/>
      <c r="C458" s="296" t="s">
        <v>287</v>
      </c>
      <c r="D458" s="297" t="s">
        <v>288</v>
      </c>
      <c r="E458" s="373" t="s">
        <v>226</v>
      </c>
      <c r="F458" s="374">
        <v>1770</v>
      </c>
      <c r="G458" s="374">
        <v>1698.47</v>
      </c>
      <c r="H458" s="248">
        <f t="shared" si="19"/>
        <v>0.9595875706214689</v>
      </c>
    </row>
    <row r="459" spans="1:8" ht="24" customHeight="1">
      <c r="A459" s="287"/>
      <c r="B459" s="330"/>
      <c r="C459" s="331"/>
      <c r="D459" s="302"/>
      <c r="E459" s="471"/>
      <c r="F459" s="462">
        <f>SUM(F435:F458)</f>
        <v>128463</v>
      </c>
      <c r="G459" s="462">
        <f>SUM(G435:G458)</f>
        <v>122187.81999999999</v>
      </c>
      <c r="H459" s="253">
        <f t="shared" si="19"/>
        <v>0.9511518491705783</v>
      </c>
    </row>
    <row r="460" spans="1:8" ht="24.75" customHeight="1">
      <c r="A460" s="287"/>
      <c r="B460" s="356" t="s">
        <v>399</v>
      </c>
      <c r="C460" s="393"/>
      <c r="D460" s="341" t="s">
        <v>14</v>
      </c>
      <c r="E460" s="373"/>
      <c r="F460" s="374"/>
      <c r="G460" s="374"/>
      <c r="H460" s="248"/>
    </row>
    <row r="461" spans="1:8" ht="49.5" customHeight="1">
      <c r="A461" s="287"/>
      <c r="B461" s="266"/>
      <c r="C461" s="280">
        <v>2310</v>
      </c>
      <c r="D461" s="289" t="s">
        <v>271</v>
      </c>
      <c r="E461" s="395" t="s">
        <v>226</v>
      </c>
      <c r="F461" s="370">
        <v>3500</v>
      </c>
      <c r="G461" s="370">
        <v>2388</v>
      </c>
      <c r="H461" s="248">
        <f aca="true" t="shared" si="20" ref="H461:H466">G461/F461</f>
        <v>0.6822857142857143</v>
      </c>
    </row>
    <row r="462" spans="1:8" ht="49.5" customHeight="1">
      <c r="A462" s="287"/>
      <c r="B462" s="287"/>
      <c r="C462" s="293">
        <v>2560</v>
      </c>
      <c r="D462" s="294" t="s">
        <v>400</v>
      </c>
      <c r="E462" s="371" t="s">
        <v>17</v>
      </c>
      <c r="F462" s="372">
        <v>100000</v>
      </c>
      <c r="G462" s="372">
        <v>100000</v>
      </c>
      <c r="H462" s="248">
        <f t="shared" si="20"/>
        <v>1</v>
      </c>
    </row>
    <row r="463" spans="1:8" ht="36.75" customHeight="1">
      <c r="A463" s="287"/>
      <c r="B463" s="287"/>
      <c r="C463" s="288" t="s">
        <v>396</v>
      </c>
      <c r="D463" s="294" t="s">
        <v>397</v>
      </c>
      <c r="E463" s="371" t="s">
        <v>17</v>
      </c>
      <c r="F463" s="372">
        <v>6000</v>
      </c>
      <c r="G463" s="372">
        <v>6000</v>
      </c>
      <c r="H463" s="248">
        <f t="shared" si="20"/>
        <v>1</v>
      </c>
    </row>
    <row r="464" spans="1:8" ht="27.75" customHeight="1">
      <c r="A464" s="287"/>
      <c r="B464" s="287"/>
      <c r="C464" s="396">
        <v>4740</v>
      </c>
      <c r="D464" s="294" t="s">
        <v>286</v>
      </c>
      <c r="E464" s="371" t="s">
        <v>17</v>
      </c>
      <c r="F464" s="372">
        <v>59</v>
      </c>
      <c r="G464" s="372">
        <v>59</v>
      </c>
      <c r="H464" s="248">
        <f t="shared" si="20"/>
        <v>1</v>
      </c>
    </row>
    <row r="465" spans="1:8" ht="19.5" customHeight="1">
      <c r="A465" s="287"/>
      <c r="B465" s="287"/>
      <c r="C465" s="331"/>
      <c r="D465" s="306"/>
      <c r="E465" s="391"/>
      <c r="F465" s="392">
        <f>SUM(F461:F464)</f>
        <v>109559</v>
      </c>
      <c r="G465" s="392">
        <f>SUM(G461:G464)</f>
        <v>108447</v>
      </c>
      <c r="H465" s="253">
        <f t="shared" si="20"/>
        <v>0.9898502176909245</v>
      </c>
    </row>
    <row r="466" spans="1:8" s="450" customFormat="1" ht="21.75" customHeight="1">
      <c r="A466" s="451"/>
      <c r="B466" s="451"/>
      <c r="C466" s="409"/>
      <c r="D466" s="472"/>
      <c r="E466" s="473"/>
      <c r="F466" s="474">
        <f>F424+F433+F459+F465</f>
        <v>254761</v>
      </c>
      <c r="G466" s="474">
        <f>G424+G433+G459+G465</f>
        <v>247122.99</v>
      </c>
      <c r="H466" s="475">
        <f t="shared" si="20"/>
        <v>0.9700189196933596</v>
      </c>
    </row>
    <row r="467" spans="1:8" ht="20.25" customHeight="1">
      <c r="A467" s="362" t="s">
        <v>158</v>
      </c>
      <c r="B467" s="363"/>
      <c r="C467" s="364"/>
      <c r="D467" s="302" t="s">
        <v>159</v>
      </c>
      <c r="E467" s="401"/>
      <c r="F467" s="370"/>
      <c r="G467" s="370"/>
      <c r="H467" s="248"/>
    </row>
    <row r="468" spans="1:8" ht="51.75" customHeight="1">
      <c r="A468" s="266"/>
      <c r="B468" s="366" t="s">
        <v>160</v>
      </c>
      <c r="C468" s="367"/>
      <c r="D468" s="335" t="s">
        <v>161</v>
      </c>
      <c r="E468" s="371"/>
      <c r="F468" s="372"/>
      <c r="G468" s="372"/>
      <c r="H468" s="248"/>
    </row>
    <row r="469" spans="1:8" ht="36.75" customHeight="1">
      <c r="A469" s="287"/>
      <c r="B469" s="368"/>
      <c r="C469" s="293" t="s">
        <v>401</v>
      </c>
      <c r="D469" s="294" t="s">
        <v>402</v>
      </c>
      <c r="E469" s="371" t="s">
        <v>17</v>
      </c>
      <c r="F469" s="372">
        <v>6536.49</v>
      </c>
      <c r="G469" s="372">
        <v>6504.49</v>
      </c>
      <c r="H469" s="248">
        <f aca="true" t="shared" si="21" ref="H469:H481">G469/F469</f>
        <v>0.9951044061874186</v>
      </c>
    </row>
    <row r="470" spans="1:8" ht="16.5" customHeight="1">
      <c r="A470" s="287"/>
      <c r="B470" s="275"/>
      <c r="C470" s="293" t="s">
        <v>403</v>
      </c>
      <c r="D470" s="294" t="s">
        <v>404</v>
      </c>
      <c r="E470" s="371" t="s">
        <v>17</v>
      </c>
      <c r="F470" s="372">
        <v>691944</v>
      </c>
      <c r="G470" s="372">
        <v>682877.27</v>
      </c>
      <c r="H470" s="248">
        <f t="shared" si="21"/>
        <v>0.9868967286369995</v>
      </c>
    </row>
    <row r="471" spans="1:8" ht="16.5" customHeight="1">
      <c r="A471" s="287"/>
      <c r="B471" s="275"/>
      <c r="C471" s="293" t="s">
        <v>227</v>
      </c>
      <c r="D471" s="294" t="s">
        <v>228</v>
      </c>
      <c r="E471" s="371" t="s">
        <v>17</v>
      </c>
      <c r="F471" s="372">
        <v>16000</v>
      </c>
      <c r="G471" s="372">
        <v>16000</v>
      </c>
      <c r="H471" s="248">
        <f t="shared" si="21"/>
        <v>1</v>
      </c>
    </row>
    <row r="472" spans="1:8" ht="16.5" customHeight="1">
      <c r="A472" s="287"/>
      <c r="B472" s="275"/>
      <c r="C472" s="293" t="s">
        <v>231</v>
      </c>
      <c r="D472" s="294" t="s">
        <v>232</v>
      </c>
      <c r="E472" s="371" t="s">
        <v>226</v>
      </c>
      <c r="F472" s="372">
        <v>5278</v>
      </c>
      <c r="G472" s="372">
        <v>4077.85</v>
      </c>
      <c r="H472" s="248">
        <f t="shared" si="21"/>
        <v>0.7726127320954908</v>
      </c>
    </row>
    <row r="473" spans="1:8" ht="16.5" customHeight="1">
      <c r="A473" s="287"/>
      <c r="B473" s="275"/>
      <c r="C473" s="293" t="s">
        <v>233</v>
      </c>
      <c r="D473" s="294" t="s">
        <v>234</v>
      </c>
      <c r="E473" s="371" t="s">
        <v>226</v>
      </c>
      <c r="F473" s="372">
        <v>441</v>
      </c>
      <c r="G473" s="372">
        <v>395.99</v>
      </c>
      <c r="H473" s="248">
        <f t="shared" si="21"/>
        <v>0.8979365079365079</v>
      </c>
    </row>
    <row r="474" spans="1:8" ht="16.5" customHeight="1">
      <c r="A474" s="287"/>
      <c r="B474" s="275"/>
      <c r="C474" s="293">
        <v>4170</v>
      </c>
      <c r="D474" s="294" t="s">
        <v>236</v>
      </c>
      <c r="E474" s="371" t="s">
        <v>254</v>
      </c>
      <c r="F474" s="372">
        <v>3000</v>
      </c>
      <c r="G474" s="372">
        <v>1000</v>
      </c>
      <c r="H474" s="248">
        <f t="shared" si="21"/>
        <v>0.3333333333333333</v>
      </c>
    </row>
    <row r="475" spans="1:8" ht="16.5" customHeight="1">
      <c r="A475" s="287"/>
      <c r="B475" s="275"/>
      <c r="C475" s="293" t="s">
        <v>237</v>
      </c>
      <c r="D475" s="294" t="s">
        <v>238</v>
      </c>
      <c r="E475" s="371" t="s">
        <v>17</v>
      </c>
      <c r="F475" s="372">
        <v>389</v>
      </c>
      <c r="G475" s="372">
        <v>389</v>
      </c>
      <c r="H475" s="248">
        <f t="shared" si="21"/>
        <v>1</v>
      </c>
    </row>
    <row r="476" spans="1:8" ht="16.5" customHeight="1">
      <c r="A476" s="287"/>
      <c r="B476" s="275"/>
      <c r="C476" s="293" t="s">
        <v>221</v>
      </c>
      <c r="D476" s="294" t="s">
        <v>222</v>
      </c>
      <c r="E476" s="371" t="s">
        <v>226</v>
      </c>
      <c r="F476" s="372">
        <v>4500</v>
      </c>
      <c r="G476" s="372">
        <v>1200.8</v>
      </c>
      <c r="H476" s="248">
        <f t="shared" si="21"/>
        <v>0.26684444444444444</v>
      </c>
    </row>
    <row r="477" spans="1:8" ht="16.5" customHeight="1">
      <c r="A477" s="287"/>
      <c r="B477" s="275"/>
      <c r="C477" s="293" t="s">
        <v>405</v>
      </c>
      <c r="D477" s="294" t="s">
        <v>28</v>
      </c>
      <c r="E477" s="371" t="s">
        <v>254</v>
      </c>
      <c r="F477" s="372">
        <v>1914.9</v>
      </c>
      <c r="G477" s="372">
        <v>1621.5</v>
      </c>
      <c r="H477" s="248">
        <f t="shared" si="21"/>
        <v>0.8467805107316309</v>
      </c>
    </row>
    <row r="478" spans="1:8" ht="27" customHeight="1">
      <c r="A478" s="287"/>
      <c r="B478" s="275"/>
      <c r="C478" s="296" t="s">
        <v>264</v>
      </c>
      <c r="D478" s="297" t="s">
        <v>265</v>
      </c>
      <c r="E478" s="373" t="s">
        <v>17</v>
      </c>
      <c r="F478" s="374">
        <v>300</v>
      </c>
      <c r="G478" s="374">
        <v>300</v>
      </c>
      <c r="H478" s="248">
        <f t="shared" si="21"/>
        <v>1</v>
      </c>
    </row>
    <row r="479" spans="1:8" ht="27" customHeight="1">
      <c r="A479" s="287"/>
      <c r="B479" s="275"/>
      <c r="C479" s="368" t="s">
        <v>285</v>
      </c>
      <c r="D479" s="289" t="s">
        <v>286</v>
      </c>
      <c r="E479" s="395" t="s">
        <v>226</v>
      </c>
      <c r="F479" s="370">
        <v>200</v>
      </c>
      <c r="G479" s="370">
        <v>0</v>
      </c>
      <c r="H479" s="248">
        <f t="shared" si="21"/>
        <v>0</v>
      </c>
    </row>
    <row r="480" spans="1:8" ht="27" customHeight="1">
      <c r="A480" s="287"/>
      <c r="B480" s="275"/>
      <c r="C480" s="288" t="s">
        <v>287</v>
      </c>
      <c r="D480" s="294" t="s">
        <v>288</v>
      </c>
      <c r="E480" s="371" t="s">
        <v>17</v>
      </c>
      <c r="F480" s="372">
        <v>300</v>
      </c>
      <c r="G480" s="372">
        <v>300</v>
      </c>
      <c r="H480" s="248">
        <f t="shared" si="21"/>
        <v>1</v>
      </c>
    </row>
    <row r="481" spans="1:8" ht="19.5" customHeight="1">
      <c r="A481" s="287"/>
      <c r="B481" s="330"/>
      <c r="C481" s="375"/>
      <c r="D481" s="306"/>
      <c r="E481" s="391"/>
      <c r="F481" s="392">
        <f>SUM(F469:F480)</f>
        <v>730803.39</v>
      </c>
      <c r="G481" s="392">
        <f>SUM(G469:G480)</f>
        <v>714666.9</v>
      </c>
      <c r="H481" s="253">
        <f t="shared" si="21"/>
        <v>0.9779195195030499</v>
      </c>
    </row>
    <row r="482" spans="1:8" ht="75" customHeight="1">
      <c r="A482" s="287"/>
      <c r="B482" s="313" t="s">
        <v>162</v>
      </c>
      <c r="C482" s="378"/>
      <c r="D482" s="326" t="s">
        <v>163</v>
      </c>
      <c r="E482" s="395"/>
      <c r="F482" s="370"/>
      <c r="G482" s="370"/>
      <c r="H482" s="248"/>
    </row>
    <row r="483" spans="1:8" ht="21" customHeight="1">
      <c r="A483" s="287"/>
      <c r="B483" s="318"/>
      <c r="C483" s="319" t="s">
        <v>406</v>
      </c>
      <c r="D483" s="294" t="s">
        <v>407</v>
      </c>
      <c r="E483" s="371" t="s">
        <v>17</v>
      </c>
      <c r="F483" s="372">
        <v>2476</v>
      </c>
      <c r="G483" s="372">
        <v>2238.34</v>
      </c>
      <c r="H483" s="248">
        <f>G483/F483</f>
        <v>0.9040145395799678</v>
      </c>
    </row>
    <row r="484" spans="1:8" ht="19.5" customHeight="1">
      <c r="A484" s="287"/>
      <c r="B484" s="320"/>
      <c r="C484" s="380"/>
      <c r="D484" s="332"/>
      <c r="E484" s="376"/>
      <c r="F484" s="377">
        <f>SUM(F483)</f>
        <v>2476</v>
      </c>
      <c r="G484" s="377">
        <f>SUM(G483)</f>
        <v>2238.34</v>
      </c>
      <c r="H484" s="253">
        <f>G484/F484</f>
        <v>0.9040145395799678</v>
      </c>
    </row>
    <row r="485" spans="1:8" ht="30" customHeight="1">
      <c r="A485" s="287"/>
      <c r="B485" s="459" t="s">
        <v>164</v>
      </c>
      <c r="C485" s="378"/>
      <c r="D485" s="335" t="s">
        <v>165</v>
      </c>
      <c r="E485" s="371"/>
      <c r="F485" s="372"/>
      <c r="G485" s="372"/>
      <c r="H485" s="248"/>
    </row>
    <row r="486" spans="1:8" ht="16.5" customHeight="1">
      <c r="A486" s="287"/>
      <c r="B486" s="266"/>
      <c r="C486" s="296" t="s">
        <v>403</v>
      </c>
      <c r="D486" s="294" t="s">
        <v>404</v>
      </c>
      <c r="E486" s="371" t="s">
        <v>226</v>
      </c>
      <c r="F486" s="372">
        <v>51586</v>
      </c>
      <c r="G486" s="372">
        <v>46396.14</v>
      </c>
      <c r="H486" s="248">
        <f aca="true" t="shared" si="22" ref="H486:H492">G486/F486</f>
        <v>0.8993940216337766</v>
      </c>
    </row>
    <row r="487" spans="1:8" ht="16.5" customHeight="1">
      <c r="A487" s="300"/>
      <c r="B487" s="300"/>
      <c r="C487" s="330">
        <v>3119</v>
      </c>
      <c r="D487" s="297" t="s">
        <v>404</v>
      </c>
      <c r="E487" s="373" t="s">
        <v>17</v>
      </c>
      <c r="F487" s="374">
        <v>4211.26</v>
      </c>
      <c r="G487" s="374">
        <v>4210.71</v>
      </c>
      <c r="H487" s="248">
        <f t="shared" si="22"/>
        <v>0.9998693977574408</v>
      </c>
    </row>
    <row r="488" spans="1:8" ht="18.75" customHeight="1">
      <c r="A488" s="266"/>
      <c r="B488" s="368"/>
      <c r="C488" s="280" t="s">
        <v>231</v>
      </c>
      <c r="D488" s="281" t="s">
        <v>232</v>
      </c>
      <c r="E488" s="395" t="s">
        <v>226</v>
      </c>
      <c r="F488" s="457">
        <v>800</v>
      </c>
      <c r="G488" s="457">
        <v>0</v>
      </c>
      <c r="H488" s="248">
        <f t="shared" si="22"/>
        <v>0</v>
      </c>
    </row>
    <row r="489" spans="1:8" ht="18.75" customHeight="1">
      <c r="A489" s="287"/>
      <c r="B489" s="275"/>
      <c r="C489" s="288" t="s">
        <v>237</v>
      </c>
      <c r="D489" s="289" t="s">
        <v>238</v>
      </c>
      <c r="E489" s="395" t="s">
        <v>254</v>
      </c>
      <c r="F489" s="370">
        <v>1513.45</v>
      </c>
      <c r="G489" s="370">
        <v>1188</v>
      </c>
      <c r="H489" s="248">
        <f t="shared" si="22"/>
        <v>0.7849615117777263</v>
      </c>
    </row>
    <row r="490" spans="1:8" ht="16.5" customHeight="1">
      <c r="A490" s="287"/>
      <c r="B490" s="275"/>
      <c r="C490" s="396" t="s">
        <v>221</v>
      </c>
      <c r="D490" s="294" t="s">
        <v>222</v>
      </c>
      <c r="E490" s="371" t="s">
        <v>226</v>
      </c>
      <c r="F490" s="372">
        <v>2500</v>
      </c>
      <c r="G490" s="372">
        <v>1537.84</v>
      </c>
      <c r="H490" s="248">
        <f t="shared" si="22"/>
        <v>0.615136</v>
      </c>
    </row>
    <row r="491" spans="1:8" ht="42.75" customHeight="1">
      <c r="A491" s="287"/>
      <c r="B491" s="275"/>
      <c r="C491" s="280">
        <v>4330</v>
      </c>
      <c r="D491" s="294" t="s">
        <v>408</v>
      </c>
      <c r="E491" s="371" t="s">
        <v>226</v>
      </c>
      <c r="F491" s="372">
        <v>36000</v>
      </c>
      <c r="G491" s="372">
        <v>6512.09</v>
      </c>
      <c r="H491" s="248">
        <f t="shared" si="22"/>
        <v>0.1808913888888889</v>
      </c>
    </row>
    <row r="492" spans="1:8" ht="19.5" customHeight="1">
      <c r="A492" s="287"/>
      <c r="B492" s="330"/>
      <c r="C492" s="331"/>
      <c r="D492" s="332"/>
      <c r="E492" s="376"/>
      <c r="F492" s="377">
        <f>SUM(F486:F491)</f>
        <v>96610.70999999999</v>
      </c>
      <c r="G492" s="377">
        <f>SUM(G486:G491)</f>
        <v>59844.78</v>
      </c>
      <c r="H492" s="253">
        <f t="shared" si="22"/>
        <v>0.6194425028032606</v>
      </c>
    </row>
    <row r="493" spans="1:8" ht="19.5" customHeight="1">
      <c r="A493" s="287"/>
      <c r="B493" s="313" t="s">
        <v>409</v>
      </c>
      <c r="C493" s="314"/>
      <c r="D493" s="335" t="s">
        <v>410</v>
      </c>
      <c r="E493" s="371"/>
      <c r="F493" s="372"/>
      <c r="G493" s="372"/>
      <c r="H493" s="248"/>
    </row>
    <row r="494" spans="1:8" ht="20.25" customHeight="1">
      <c r="A494" s="287"/>
      <c r="B494" s="318"/>
      <c r="C494" s="319" t="s">
        <v>403</v>
      </c>
      <c r="D494" s="294" t="s">
        <v>404</v>
      </c>
      <c r="E494" s="371" t="s">
        <v>17</v>
      </c>
      <c r="F494" s="372">
        <v>56157</v>
      </c>
      <c r="G494" s="372">
        <v>55215.86</v>
      </c>
      <c r="H494" s="248">
        <f>G494/F494</f>
        <v>0.9832409138664815</v>
      </c>
    </row>
    <row r="495" spans="1:8" ht="16.5" customHeight="1">
      <c r="A495" s="287"/>
      <c r="B495" s="318"/>
      <c r="C495" s="379"/>
      <c r="D495" s="332"/>
      <c r="E495" s="376"/>
      <c r="F495" s="377">
        <f>SUM(F494)</f>
        <v>56157</v>
      </c>
      <c r="G495" s="377">
        <f>SUM(G494)</f>
        <v>55215.86</v>
      </c>
      <c r="H495" s="253">
        <f>G495/F495</f>
        <v>0.9832409138664815</v>
      </c>
    </row>
    <row r="496" spans="1:8" ht="19.5" customHeight="1">
      <c r="A496" s="287"/>
      <c r="B496" s="366" t="s">
        <v>167</v>
      </c>
      <c r="C496" s="367"/>
      <c r="D496" s="335" t="s">
        <v>168</v>
      </c>
      <c r="E496" s="371"/>
      <c r="F496" s="372"/>
      <c r="G496" s="372"/>
      <c r="H496" s="248"/>
    </row>
    <row r="497" spans="1:8" ht="24.75" customHeight="1">
      <c r="A497" s="287"/>
      <c r="B497" s="368"/>
      <c r="C497" s="293" t="s">
        <v>298</v>
      </c>
      <c r="D497" s="294" t="s">
        <v>225</v>
      </c>
      <c r="E497" s="371" t="s">
        <v>254</v>
      </c>
      <c r="F497" s="372">
        <v>1482</v>
      </c>
      <c r="G497" s="372">
        <v>1246.51</v>
      </c>
      <c r="H497" s="248">
        <f aca="true" t="shared" si="23" ref="H497:H515">G497/F497</f>
        <v>0.8410998650472334</v>
      </c>
    </row>
    <row r="498" spans="1:8" ht="16.5" customHeight="1">
      <c r="A498" s="287"/>
      <c r="B498" s="275"/>
      <c r="C498" s="293" t="s">
        <v>227</v>
      </c>
      <c r="D498" s="294" t="s">
        <v>228</v>
      </c>
      <c r="E498" s="371" t="s">
        <v>411</v>
      </c>
      <c r="F498" s="372">
        <v>267347</v>
      </c>
      <c r="G498" s="372">
        <v>233036.7</v>
      </c>
      <c r="H498" s="248">
        <f t="shared" si="23"/>
        <v>0.8716637927487498</v>
      </c>
    </row>
    <row r="499" spans="1:8" ht="16.5" customHeight="1">
      <c r="A499" s="287"/>
      <c r="B499" s="275"/>
      <c r="C499" s="293" t="s">
        <v>229</v>
      </c>
      <c r="D499" s="294" t="s">
        <v>230</v>
      </c>
      <c r="E499" s="371" t="s">
        <v>17</v>
      </c>
      <c r="F499" s="372">
        <v>16044</v>
      </c>
      <c r="G499" s="372">
        <v>16042.99</v>
      </c>
      <c r="H499" s="248">
        <f t="shared" si="23"/>
        <v>0.9999370481176764</v>
      </c>
    </row>
    <row r="500" spans="1:8" ht="18.75" customHeight="1">
      <c r="A500" s="287"/>
      <c r="B500" s="275"/>
      <c r="C500" s="293" t="s">
        <v>231</v>
      </c>
      <c r="D500" s="294" t="s">
        <v>232</v>
      </c>
      <c r="E500" s="371" t="s">
        <v>254</v>
      </c>
      <c r="F500" s="372">
        <v>45324</v>
      </c>
      <c r="G500" s="372">
        <v>39013.47</v>
      </c>
      <c r="H500" s="248">
        <f t="shared" si="23"/>
        <v>0.8607684670373312</v>
      </c>
    </row>
    <row r="501" spans="1:8" ht="16.5" customHeight="1">
      <c r="A501" s="287"/>
      <c r="B501" s="275"/>
      <c r="C501" s="293" t="s">
        <v>233</v>
      </c>
      <c r="D501" s="294" t="s">
        <v>234</v>
      </c>
      <c r="E501" s="371" t="s">
        <v>254</v>
      </c>
      <c r="F501" s="372">
        <v>6913</v>
      </c>
      <c r="G501" s="372">
        <v>4486.23</v>
      </c>
      <c r="H501" s="248">
        <f t="shared" si="23"/>
        <v>0.6489555909156661</v>
      </c>
    </row>
    <row r="502" spans="1:8" ht="19.5" customHeight="1">
      <c r="A502" s="287"/>
      <c r="B502" s="275"/>
      <c r="C502" s="296" t="s">
        <v>235</v>
      </c>
      <c r="D502" s="297" t="s">
        <v>236</v>
      </c>
      <c r="E502" s="373" t="s">
        <v>226</v>
      </c>
      <c r="F502" s="374">
        <v>2700</v>
      </c>
      <c r="G502" s="374">
        <v>2400</v>
      </c>
      <c r="H502" s="248">
        <f t="shared" si="23"/>
        <v>0.8888888888888888</v>
      </c>
    </row>
    <row r="503" spans="1:8" ht="19.5" customHeight="1">
      <c r="A503" s="287"/>
      <c r="B503" s="275"/>
      <c r="C503" s="288" t="s">
        <v>237</v>
      </c>
      <c r="D503" s="289" t="s">
        <v>238</v>
      </c>
      <c r="E503" s="395" t="s">
        <v>17</v>
      </c>
      <c r="F503" s="370">
        <v>19373</v>
      </c>
      <c r="G503" s="370">
        <v>19332.15</v>
      </c>
      <c r="H503" s="248">
        <f t="shared" si="23"/>
        <v>0.9978913952407992</v>
      </c>
    </row>
    <row r="504" spans="1:8" ht="19.5" customHeight="1">
      <c r="A504" s="287"/>
      <c r="B504" s="275"/>
      <c r="C504" s="296" t="s">
        <v>209</v>
      </c>
      <c r="D504" s="294" t="s">
        <v>210</v>
      </c>
      <c r="E504" s="371" t="s">
        <v>226</v>
      </c>
      <c r="F504" s="372">
        <v>950</v>
      </c>
      <c r="G504" s="372">
        <v>573.4</v>
      </c>
      <c r="H504" s="248">
        <f t="shared" si="23"/>
        <v>0.603578947368421</v>
      </c>
    </row>
    <row r="505" spans="1:8" ht="19.5" customHeight="1">
      <c r="A505" s="287"/>
      <c r="B505" s="275"/>
      <c r="C505" s="288" t="s">
        <v>241</v>
      </c>
      <c r="D505" s="294" t="s">
        <v>242</v>
      </c>
      <c r="E505" s="371" t="s">
        <v>226</v>
      </c>
      <c r="F505" s="372">
        <v>680</v>
      </c>
      <c r="G505" s="372">
        <v>397</v>
      </c>
      <c r="H505" s="248">
        <f t="shared" si="23"/>
        <v>0.5838235294117647</v>
      </c>
    </row>
    <row r="506" spans="1:8" ht="19.5" customHeight="1">
      <c r="A506" s="287"/>
      <c r="B506" s="275"/>
      <c r="C506" s="296" t="s">
        <v>221</v>
      </c>
      <c r="D506" s="297" t="s">
        <v>222</v>
      </c>
      <c r="E506" s="373" t="s">
        <v>226</v>
      </c>
      <c r="F506" s="374">
        <v>17544</v>
      </c>
      <c r="G506" s="374">
        <v>14202.29</v>
      </c>
      <c r="H506" s="248">
        <f t="shared" si="23"/>
        <v>0.8095240538075696</v>
      </c>
    </row>
    <row r="507" spans="1:8" ht="30" customHeight="1">
      <c r="A507" s="287"/>
      <c r="B507" s="275"/>
      <c r="C507" s="293">
        <v>4360</v>
      </c>
      <c r="D507" s="294" t="s">
        <v>412</v>
      </c>
      <c r="E507" s="371" t="s">
        <v>17</v>
      </c>
      <c r="F507" s="372">
        <v>100</v>
      </c>
      <c r="G507" s="372">
        <v>100</v>
      </c>
      <c r="H507" s="248">
        <f t="shared" si="23"/>
        <v>1</v>
      </c>
    </row>
    <row r="508" spans="1:8" ht="30" customHeight="1">
      <c r="A508" s="287"/>
      <c r="B508" s="275"/>
      <c r="C508" s="293">
        <v>4370</v>
      </c>
      <c r="D508" s="294" t="s">
        <v>413</v>
      </c>
      <c r="E508" s="371" t="s">
        <v>254</v>
      </c>
      <c r="F508" s="372">
        <v>2400</v>
      </c>
      <c r="G508" s="372">
        <v>1795.56</v>
      </c>
      <c r="H508" s="248">
        <f t="shared" si="23"/>
        <v>0.74815</v>
      </c>
    </row>
    <row r="509" spans="1:8" ht="16.5" customHeight="1">
      <c r="A509" s="287"/>
      <c r="B509" s="275"/>
      <c r="C509" s="293" t="s">
        <v>251</v>
      </c>
      <c r="D509" s="294" t="s">
        <v>252</v>
      </c>
      <c r="E509" s="371" t="s">
        <v>254</v>
      </c>
      <c r="F509" s="372">
        <v>3280</v>
      </c>
      <c r="G509" s="372">
        <v>2659.07</v>
      </c>
      <c r="H509" s="248">
        <f t="shared" si="23"/>
        <v>0.8106920731707318</v>
      </c>
    </row>
    <row r="510" spans="1:8" ht="16.5" customHeight="1">
      <c r="A510" s="287"/>
      <c r="B510" s="275"/>
      <c r="C510" s="293" t="s">
        <v>223</v>
      </c>
      <c r="D510" s="294" t="s">
        <v>224</v>
      </c>
      <c r="E510" s="371" t="s">
        <v>254</v>
      </c>
      <c r="F510" s="372">
        <v>1400</v>
      </c>
      <c r="G510" s="372">
        <v>914</v>
      </c>
      <c r="H510" s="248">
        <f t="shared" si="23"/>
        <v>0.6528571428571428</v>
      </c>
    </row>
    <row r="511" spans="1:8" ht="24.75" customHeight="1">
      <c r="A511" s="287"/>
      <c r="B511" s="275"/>
      <c r="C511" s="293" t="s">
        <v>255</v>
      </c>
      <c r="D511" s="294" t="s">
        <v>256</v>
      </c>
      <c r="E511" s="371" t="s">
        <v>254</v>
      </c>
      <c r="F511" s="372">
        <v>7253</v>
      </c>
      <c r="G511" s="372">
        <v>6790.27</v>
      </c>
      <c r="H511" s="248">
        <f t="shared" si="23"/>
        <v>0.9362015717634083</v>
      </c>
    </row>
    <row r="512" spans="1:8" ht="25.5" customHeight="1">
      <c r="A512" s="300"/>
      <c r="B512" s="330"/>
      <c r="C512" s="296" t="s">
        <v>264</v>
      </c>
      <c r="D512" s="297" t="s">
        <v>265</v>
      </c>
      <c r="E512" s="373" t="s">
        <v>254</v>
      </c>
      <c r="F512" s="374">
        <v>6000</v>
      </c>
      <c r="G512" s="374">
        <v>3402</v>
      </c>
      <c r="H512" s="248">
        <f t="shared" si="23"/>
        <v>0.567</v>
      </c>
    </row>
    <row r="513" spans="1:8" ht="25.5" customHeight="1">
      <c r="A513" s="266"/>
      <c r="B513" s="368"/>
      <c r="C513" s="288" t="s">
        <v>285</v>
      </c>
      <c r="D513" s="289" t="s">
        <v>286</v>
      </c>
      <c r="E513" s="395" t="s">
        <v>17</v>
      </c>
      <c r="F513" s="370">
        <v>900</v>
      </c>
      <c r="G513" s="370">
        <v>897.93</v>
      </c>
      <c r="H513" s="248">
        <f t="shared" si="23"/>
        <v>0.9976999999999999</v>
      </c>
    </row>
    <row r="514" spans="1:8" ht="25.5" customHeight="1">
      <c r="A514" s="287"/>
      <c r="B514" s="275"/>
      <c r="C514" s="293" t="s">
        <v>287</v>
      </c>
      <c r="D514" s="294" t="s">
        <v>288</v>
      </c>
      <c r="E514" s="371" t="s">
        <v>226</v>
      </c>
      <c r="F514" s="372">
        <v>12256</v>
      </c>
      <c r="G514" s="372">
        <v>12013.75</v>
      </c>
      <c r="H514" s="248">
        <f t="shared" si="23"/>
        <v>0.9802341710182768</v>
      </c>
    </row>
    <row r="515" spans="1:8" ht="20.25" customHeight="1">
      <c r="A515" s="287"/>
      <c r="B515" s="330"/>
      <c r="C515" s="375"/>
      <c r="D515" s="306"/>
      <c r="E515" s="391"/>
      <c r="F515" s="392">
        <f>SUM(F497:F514)</f>
        <v>411946</v>
      </c>
      <c r="G515" s="392">
        <f>SUM(G497:G514)</f>
        <v>359303.32000000007</v>
      </c>
      <c r="H515" s="253">
        <f t="shared" si="23"/>
        <v>0.8722097556475851</v>
      </c>
    </row>
    <row r="516" spans="1:8" ht="27.75" customHeight="1">
      <c r="A516" s="287"/>
      <c r="B516" s="313" t="s">
        <v>414</v>
      </c>
      <c r="C516" s="378"/>
      <c r="D516" s="326" t="s">
        <v>415</v>
      </c>
      <c r="E516" s="395"/>
      <c r="F516" s="370"/>
      <c r="G516" s="370"/>
      <c r="H516" s="248"/>
    </row>
    <row r="517" spans="1:8" ht="27.75" customHeight="1">
      <c r="A517" s="287"/>
      <c r="B517" s="387"/>
      <c r="C517" s="476">
        <v>4110</v>
      </c>
      <c r="D517" s="477" t="s">
        <v>232</v>
      </c>
      <c r="E517" s="371" t="s">
        <v>226</v>
      </c>
      <c r="F517" s="406">
        <v>115</v>
      </c>
      <c r="G517" s="406">
        <v>0</v>
      </c>
      <c r="H517" s="248">
        <f>G517/F517</f>
        <v>0</v>
      </c>
    </row>
    <row r="518" spans="1:8" ht="27.75" customHeight="1">
      <c r="A518" s="287"/>
      <c r="B518" s="387"/>
      <c r="C518" s="476">
        <v>4120</v>
      </c>
      <c r="D518" s="477" t="s">
        <v>234</v>
      </c>
      <c r="E518" s="371" t="s">
        <v>226</v>
      </c>
      <c r="F518" s="406">
        <v>18</v>
      </c>
      <c r="G518" s="406">
        <v>0</v>
      </c>
      <c r="H518" s="248">
        <f>G518/F518</f>
        <v>0</v>
      </c>
    </row>
    <row r="519" spans="1:8" ht="27.75" customHeight="1">
      <c r="A519" s="287"/>
      <c r="B519" s="387"/>
      <c r="C519" s="476">
        <v>4170</v>
      </c>
      <c r="D519" s="477" t="s">
        <v>236</v>
      </c>
      <c r="E519" s="371" t="s">
        <v>226</v>
      </c>
      <c r="F519" s="406">
        <v>710</v>
      </c>
      <c r="G519" s="406">
        <v>162</v>
      </c>
      <c r="H519" s="248">
        <f>G519/F519</f>
        <v>0.22816901408450704</v>
      </c>
    </row>
    <row r="520" spans="1:8" ht="18" customHeight="1">
      <c r="A520" s="287"/>
      <c r="B520" s="318"/>
      <c r="C520" s="319" t="s">
        <v>221</v>
      </c>
      <c r="D520" s="294" t="s">
        <v>222</v>
      </c>
      <c r="E520" s="371" t="s">
        <v>226</v>
      </c>
      <c r="F520" s="372">
        <v>3760</v>
      </c>
      <c r="G520" s="372">
        <v>3380</v>
      </c>
      <c r="H520" s="248">
        <f>G520/F520</f>
        <v>0.898936170212766</v>
      </c>
    </row>
    <row r="521" spans="1:8" ht="16.5" customHeight="1">
      <c r="A521" s="287"/>
      <c r="B521" s="318"/>
      <c r="C521" s="379"/>
      <c r="D521" s="332"/>
      <c r="E521" s="376"/>
      <c r="F521" s="377">
        <f>SUM(F517:F520)</f>
        <v>4603</v>
      </c>
      <c r="G521" s="377">
        <f>SUM(G517:G520)</f>
        <v>3542</v>
      </c>
      <c r="H521" s="253">
        <f>G521/F521</f>
        <v>0.7694981533782316</v>
      </c>
    </row>
    <row r="522" spans="1:8" ht="19.5" customHeight="1">
      <c r="A522" s="287"/>
      <c r="B522" s="366" t="s">
        <v>169</v>
      </c>
      <c r="C522" s="367"/>
      <c r="D522" s="335" t="s">
        <v>14</v>
      </c>
      <c r="E522" s="371"/>
      <c r="F522" s="372"/>
      <c r="G522" s="372"/>
      <c r="H522" s="248"/>
    </row>
    <row r="523" spans="1:8" ht="16.5" customHeight="1">
      <c r="A523" s="287"/>
      <c r="B523" s="368"/>
      <c r="C523" s="293" t="s">
        <v>403</v>
      </c>
      <c r="D523" s="294" t="s">
        <v>404</v>
      </c>
      <c r="E523" s="371" t="s">
        <v>17</v>
      </c>
      <c r="F523" s="372">
        <v>52517</v>
      </c>
      <c r="G523" s="372">
        <v>49875.51</v>
      </c>
      <c r="H523" s="248">
        <f aca="true" t="shared" si="24" ref="H523:H549">G523/F523</f>
        <v>0.9497021916712683</v>
      </c>
    </row>
    <row r="524" spans="1:8" ht="16.5" customHeight="1">
      <c r="A524" s="287"/>
      <c r="B524" s="275"/>
      <c r="C524" s="293">
        <v>3119</v>
      </c>
      <c r="D524" s="294" t="s">
        <v>404</v>
      </c>
      <c r="E524" s="371" t="s">
        <v>17</v>
      </c>
      <c r="F524" s="372">
        <v>6666.66</v>
      </c>
      <c r="G524" s="372">
        <v>6666.66</v>
      </c>
      <c r="H524" s="248">
        <f t="shared" si="24"/>
        <v>1</v>
      </c>
    </row>
    <row r="525" spans="1:8" ht="16.5" customHeight="1">
      <c r="A525" s="287"/>
      <c r="B525" s="275"/>
      <c r="C525" s="293">
        <v>4018</v>
      </c>
      <c r="D525" s="294" t="s">
        <v>228</v>
      </c>
      <c r="E525" s="371" t="s">
        <v>17</v>
      </c>
      <c r="F525" s="372">
        <v>18181.64</v>
      </c>
      <c r="G525" s="372">
        <v>18181.64</v>
      </c>
      <c r="H525" s="248">
        <f t="shared" si="24"/>
        <v>1</v>
      </c>
    </row>
    <row r="526" spans="1:8" ht="16.5" customHeight="1">
      <c r="A526" s="287"/>
      <c r="B526" s="275"/>
      <c r="C526" s="293">
        <v>4019</v>
      </c>
      <c r="D526" s="294" t="s">
        <v>228</v>
      </c>
      <c r="E526" s="371" t="s">
        <v>17</v>
      </c>
      <c r="F526" s="372">
        <v>962.56</v>
      </c>
      <c r="G526" s="372">
        <v>962.56</v>
      </c>
      <c r="H526" s="248">
        <f t="shared" si="24"/>
        <v>1</v>
      </c>
    </row>
    <row r="527" spans="1:8" ht="16.5" customHeight="1">
      <c r="A527" s="287"/>
      <c r="B527" s="275"/>
      <c r="C527" s="296">
        <v>4118</v>
      </c>
      <c r="D527" s="297" t="s">
        <v>232</v>
      </c>
      <c r="E527" s="373" t="s">
        <v>17</v>
      </c>
      <c r="F527" s="374">
        <v>2896.4</v>
      </c>
      <c r="G527" s="374">
        <v>2896.4</v>
      </c>
      <c r="H527" s="248">
        <f t="shared" si="24"/>
        <v>1</v>
      </c>
    </row>
    <row r="528" spans="1:8" ht="16.5" customHeight="1">
      <c r="A528" s="287"/>
      <c r="B528" s="275"/>
      <c r="C528" s="288">
        <v>4119</v>
      </c>
      <c r="D528" s="289" t="s">
        <v>232</v>
      </c>
      <c r="E528" s="395" t="s">
        <v>17</v>
      </c>
      <c r="F528" s="370">
        <v>153.34</v>
      </c>
      <c r="G528" s="370">
        <v>153.34</v>
      </c>
      <c r="H528" s="248">
        <f t="shared" si="24"/>
        <v>1</v>
      </c>
    </row>
    <row r="529" spans="1:8" ht="16.5" customHeight="1">
      <c r="A529" s="287"/>
      <c r="B529" s="275"/>
      <c r="C529" s="296">
        <v>4128</v>
      </c>
      <c r="D529" s="294" t="s">
        <v>234</v>
      </c>
      <c r="E529" s="371" t="s">
        <v>17</v>
      </c>
      <c r="F529" s="372">
        <v>290.67</v>
      </c>
      <c r="G529" s="372">
        <v>290.67</v>
      </c>
      <c r="H529" s="248">
        <f t="shared" si="24"/>
        <v>1</v>
      </c>
    </row>
    <row r="530" spans="1:8" ht="16.5" customHeight="1">
      <c r="A530" s="287"/>
      <c r="B530" s="275"/>
      <c r="C530" s="288">
        <v>4129</v>
      </c>
      <c r="D530" s="294" t="s">
        <v>234</v>
      </c>
      <c r="E530" s="371" t="s">
        <v>17</v>
      </c>
      <c r="F530" s="372">
        <v>15.39</v>
      </c>
      <c r="G530" s="372">
        <v>15.39</v>
      </c>
      <c r="H530" s="248">
        <f t="shared" si="24"/>
        <v>1</v>
      </c>
    </row>
    <row r="531" spans="1:8" ht="16.5" customHeight="1">
      <c r="A531" s="287"/>
      <c r="B531" s="275"/>
      <c r="C531" s="293">
        <v>4170</v>
      </c>
      <c r="D531" s="294" t="s">
        <v>236</v>
      </c>
      <c r="E531" s="371" t="s">
        <v>226</v>
      </c>
      <c r="F531" s="372">
        <v>1400</v>
      </c>
      <c r="G531" s="372">
        <v>0</v>
      </c>
      <c r="H531" s="248">
        <f t="shared" si="24"/>
        <v>0</v>
      </c>
    </row>
    <row r="532" spans="1:8" ht="16.5" customHeight="1">
      <c r="A532" s="287"/>
      <c r="B532" s="275"/>
      <c r="C532" s="296">
        <v>4178</v>
      </c>
      <c r="D532" s="297" t="s">
        <v>236</v>
      </c>
      <c r="E532" s="373" t="s">
        <v>17</v>
      </c>
      <c r="F532" s="374">
        <v>5622.35</v>
      </c>
      <c r="G532" s="374">
        <v>5622.35</v>
      </c>
      <c r="H532" s="248">
        <f t="shared" si="24"/>
        <v>1</v>
      </c>
    </row>
    <row r="533" spans="1:8" ht="16.5" customHeight="1">
      <c r="A533" s="287"/>
      <c r="B533" s="275"/>
      <c r="C533" s="288">
        <v>4179</v>
      </c>
      <c r="D533" s="289" t="s">
        <v>236</v>
      </c>
      <c r="E533" s="395" t="s">
        <v>17</v>
      </c>
      <c r="F533" s="370">
        <v>297.65</v>
      </c>
      <c r="G533" s="370">
        <v>297.65</v>
      </c>
      <c r="H533" s="248">
        <f t="shared" si="24"/>
        <v>1</v>
      </c>
    </row>
    <row r="534" spans="1:8" ht="16.5" customHeight="1">
      <c r="A534" s="287"/>
      <c r="B534" s="275"/>
      <c r="C534" s="293">
        <v>4210</v>
      </c>
      <c r="D534" s="294" t="s">
        <v>238</v>
      </c>
      <c r="E534" s="371" t="s">
        <v>226</v>
      </c>
      <c r="F534" s="372">
        <v>2600</v>
      </c>
      <c r="G534" s="372">
        <v>2233.81</v>
      </c>
      <c r="H534" s="248">
        <f t="shared" si="24"/>
        <v>0.8591576923076922</v>
      </c>
    </row>
    <row r="535" spans="1:8" ht="16.5" customHeight="1">
      <c r="A535" s="287"/>
      <c r="B535" s="275"/>
      <c r="C535" s="293">
        <v>4218</v>
      </c>
      <c r="D535" s="294" t="s">
        <v>238</v>
      </c>
      <c r="E535" s="371" t="s">
        <v>17</v>
      </c>
      <c r="F535" s="372">
        <v>17240.4</v>
      </c>
      <c r="G535" s="372">
        <v>17240.4</v>
      </c>
      <c r="H535" s="248">
        <f t="shared" si="24"/>
        <v>1</v>
      </c>
    </row>
    <row r="536" spans="1:8" ht="16.5" customHeight="1">
      <c r="A536" s="287"/>
      <c r="B536" s="275"/>
      <c r="C536" s="293">
        <v>4219</v>
      </c>
      <c r="D536" s="294" t="s">
        <v>238</v>
      </c>
      <c r="E536" s="371" t="s">
        <v>17</v>
      </c>
      <c r="F536" s="372">
        <v>912.73</v>
      </c>
      <c r="G536" s="372">
        <v>912.73</v>
      </c>
      <c r="H536" s="248">
        <f t="shared" si="24"/>
        <v>1</v>
      </c>
    </row>
    <row r="537" spans="1:8" ht="16.5" customHeight="1">
      <c r="A537" s="287"/>
      <c r="B537" s="275"/>
      <c r="C537" s="293">
        <v>4300</v>
      </c>
      <c r="D537" s="294" t="s">
        <v>222</v>
      </c>
      <c r="E537" s="371" t="s">
        <v>226</v>
      </c>
      <c r="F537" s="372">
        <v>3000</v>
      </c>
      <c r="G537" s="372">
        <v>1841.2</v>
      </c>
      <c r="H537" s="248">
        <f t="shared" si="24"/>
        <v>0.6137333333333334</v>
      </c>
    </row>
    <row r="538" spans="1:8" ht="16.5" customHeight="1">
      <c r="A538" s="287"/>
      <c r="B538" s="275"/>
      <c r="C538" s="293">
        <v>4308</v>
      </c>
      <c r="D538" s="294" t="s">
        <v>222</v>
      </c>
      <c r="E538" s="371" t="s">
        <v>352</v>
      </c>
      <c r="F538" s="372">
        <v>41863.69</v>
      </c>
      <c r="G538" s="372">
        <v>41863.69</v>
      </c>
      <c r="H538" s="248">
        <f t="shared" si="24"/>
        <v>1</v>
      </c>
    </row>
    <row r="539" spans="1:8" ht="16.5" customHeight="1">
      <c r="A539" s="300"/>
      <c r="B539" s="330"/>
      <c r="C539" s="296">
        <v>4309</v>
      </c>
      <c r="D539" s="297" t="s">
        <v>222</v>
      </c>
      <c r="E539" s="373" t="s">
        <v>17</v>
      </c>
      <c r="F539" s="374">
        <v>2216.31</v>
      </c>
      <c r="G539" s="374">
        <v>2216.31</v>
      </c>
      <c r="H539" s="248">
        <f t="shared" si="24"/>
        <v>1</v>
      </c>
    </row>
    <row r="540" spans="1:8" ht="27.75" customHeight="1">
      <c r="A540" s="266"/>
      <c r="B540" s="368"/>
      <c r="C540" s="288">
        <v>4368</v>
      </c>
      <c r="D540" s="289" t="s">
        <v>416</v>
      </c>
      <c r="E540" s="395" t="s">
        <v>17</v>
      </c>
      <c r="F540" s="370">
        <v>284.92</v>
      </c>
      <c r="G540" s="370">
        <v>284.92</v>
      </c>
      <c r="H540" s="248">
        <f t="shared" si="24"/>
        <v>1</v>
      </c>
    </row>
    <row r="541" spans="1:8" ht="30" customHeight="1">
      <c r="A541" s="287"/>
      <c r="B541" s="275"/>
      <c r="C541" s="293">
        <v>4369</v>
      </c>
      <c r="D541" s="294" t="s">
        <v>416</v>
      </c>
      <c r="E541" s="371" t="s">
        <v>17</v>
      </c>
      <c r="F541" s="372">
        <v>15.08</v>
      </c>
      <c r="G541" s="372">
        <v>15.08</v>
      </c>
      <c r="H541" s="248">
        <f t="shared" si="24"/>
        <v>1</v>
      </c>
    </row>
    <row r="542" spans="1:8" ht="16.5" customHeight="1">
      <c r="A542" s="287"/>
      <c r="B542" s="275"/>
      <c r="C542" s="293">
        <v>4418</v>
      </c>
      <c r="D542" s="294" t="s">
        <v>252</v>
      </c>
      <c r="E542" s="371" t="s">
        <v>17</v>
      </c>
      <c r="F542" s="372">
        <v>315.31</v>
      </c>
      <c r="G542" s="372">
        <v>315.31</v>
      </c>
      <c r="H542" s="248">
        <f t="shared" si="24"/>
        <v>1</v>
      </c>
    </row>
    <row r="543" spans="1:8" ht="16.5" customHeight="1">
      <c r="A543" s="287"/>
      <c r="B543" s="275"/>
      <c r="C543" s="396">
        <v>4419</v>
      </c>
      <c r="D543" s="294" t="s">
        <v>252</v>
      </c>
      <c r="E543" s="371" t="s">
        <v>17</v>
      </c>
      <c r="F543" s="372">
        <v>16.69</v>
      </c>
      <c r="G543" s="372">
        <v>16.69</v>
      </c>
      <c r="H543" s="248">
        <f t="shared" si="24"/>
        <v>1</v>
      </c>
    </row>
    <row r="544" spans="1:8" ht="27.75" customHeight="1">
      <c r="A544" s="287"/>
      <c r="B544" s="275"/>
      <c r="C544" s="402">
        <v>4748</v>
      </c>
      <c r="D544" s="294" t="s">
        <v>417</v>
      </c>
      <c r="E544" s="371" t="s">
        <v>17</v>
      </c>
      <c r="F544" s="372">
        <v>172.37</v>
      </c>
      <c r="G544" s="372">
        <v>172.37</v>
      </c>
      <c r="H544" s="248">
        <f t="shared" si="24"/>
        <v>1</v>
      </c>
    </row>
    <row r="545" spans="1:8" ht="25.5" customHeight="1">
      <c r="A545" s="287"/>
      <c r="B545" s="275"/>
      <c r="C545" s="402">
        <v>4749</v>
      </c>
      <c r="D545" s="294" t="s">
        <v>417</v>
      </c>
      <c r="E545" s="371" t="s">
        <v>17</v>
      </c>
      <c r="F545" s="372">
        <v>9.13</v>
      </c>
      <c r="G545" s="372">
        <v>9.13</v>
      </c>
      <c r="H545" s="248">
        <f t="shared" si="24"/>
        <v>1</v>
      </c>
    </row>
    <row r="546" spans="1:8" ht="29.25" customHeight="1">
      <c r="A546" s="287"/>
      <c r="B546" s="275"/>
      <c r="C546" s="402">
        <v>4758</v>
      </c>
      <c r="D546" s="294" t="s">
        <v>347</v>
      </c>
      <c r="E546" s="371" t="s">
        <v>17</v>
      </c>
      <c r="F546" s="372">
        <v>1187.15</v>
      </c>
      <c r="G546" s="372">
        <v>1187.15</v>
      </c>
      <c r="H546" s="248">
        <f t="shared" si="24"/>
        <v>1</v>
      </c>
    </row>
    <row r="547" spans="1:8" ht="27" customHeight="1">
      <c r="A547" s="287"/>
      <c r="B547" s="275"/>
      <c r="C547" s="402">
        <v>4759</v>
      </c>
      <c r="D547" s="294" t="s">
        <v>347</v>
      </c>
      <c r="E547" s="371" t="s">
        <v>17</v>
      </c>
      <c r="F547" s="372">
        <v>62.85</v>
      </c>
      <c r="G547" s="372">
        <v>62.85</v>
      </c>
      <c r="H547" s="248">
        <f t="shared" si="24"/>
        <v>1</v>
      </c>
    </row>
    <row r="548" spans="1:8" ht="16.5" customHeight="1">
      <c r="A548" s="287"/>
      <c r="B548" s="275"/>
      <c r="C548" s="345"/>
      <c r="D548" s="332"/>
      <c r="E548" s="408"/>
      <c r="F548" s="377">
        <f>SUM(F523:F547)</f>
        <v>158900.28999999998</v>
      </c>
      <c r="G548" s="377">
        <f>SUM(G523:G547)</f>
        <v>153333.80999999997</v>
      </c>
      <c r="H548" s="253">
        <f t="shared" si="24"/>
        <v>0.9649687234680313</v>
      </c>
    </row>
    <row r="549" spans="1:8" s="450" customFormat="1" ht="16.5" customHeight="1">
      <c r="A549" s="451"/>
      <c r="B549" s="460"/>
      <c r="C549" s="435"/>
      <c r="D549" s="420"/>
      <c r="E549" s="478"/>
      <c r="F549" s="421">
        <f>F481+F484+F492+F495+F515+F521+F548</f>
        <v>1461496.3900000001</v>
      </c>
      <c r="G549" s="421">
        <f>G481+G484+G492+G495+G515+G521+G548</f>
        <v>1348145.0100000002</v>
      </c>
      <c r="H549" s="261">
        <f t="shared" si="24"/>
        <v>0.9224415600506547</v>
      </c>
    </row>
    <row r="550" spans="1:8" ht="19.5" customHeight="1">
      <c r="A550" s="464" t="s">
        <v>173</v>
      </c>
      <c r="B550" s="479"/>
      <c r="C550" s="383"/>
      <c r="D550" s="332" t="s">
        <v>174</v>
      </c>
      <c r="E550" s="385"/>
      <c r="F550" s="372"/>
      <c r="G550" s="372"/>
      <c r="H550" s="248"/>
    </row>
    <row r="551" spans="1:8" ht="43.5" customHeight="1">
      <c r="A551" s="237"/>
      <c r="B551" s="378" t="s">
        <v>175</v>
      </c>
      <c r="C551" s="357"/>
      <c r="D551" s="335" t="s">
        <v>176</v>
      </c>
      <c r="E551" s="371"/>
      <c r="F551" s="372"/>
      <c r="G551" s="372"/>
      <c r="H551" s="248"/>
    </row>
    <row r="552" spans="1:8" ht="19.5" customHeight="1">
      <c r="A552" s="244"/>
      <c r="B552" s="480"/>
      <c r="C552" s="293" t="s">
        <v>221</v>
      </c>
      <c r="D552" s="294" t="s">
        <v>222</v>
      </c>
      <c r="E552" s="371" t="s">
        <v>17</v>
      </c>
      <c r="F552" s="372">
        <v>9080</v>
      </c>
      <c r="G552" s="372">
        <v>9080</v>
      </c>
      <c r="H552" s="248">
        <f>G552/F552</f>
        <v>1</v>
      </c>
    </row>
    <row r="553" spans="1:8" ht="14.25" customHeight="1">
      <c r="A553" s="244"/>
      <c r="B553" s="480"/>
      <c r="C553" s="339"/>
      <c r="D553" s="332"/>
      <c r="E553" s="376"/>
      <c r="F553" s="377">
        <f>SUM(F552)</f>
        <v>9080</v>
      </c>
      <c r="G553" s="377">
        <f>SUM(G552)</f>
        <v>9080</v>
      </c>
      <c r="H553" s="253">
        <f>G553/F553</f>
        <v>1</v>
      </c>
    </row>
    <row r="554" spans="1:8" s="450" customFormat="1" ht="18" customHeight="1">
      <c r="A554" s="481"/>
      <c r="B554" s="482"/>
      <c r="C554" s="483"/>
      <c r="D554" s="410"/>
      <c r="E554" s="436"/>
      <c r="F554" s="381">
        <f>SUM(F553)</f>
        <v>9080</v>
      </c>
      <c r="G554" s="381">
        <f>SUM(G553)</f>
        <v>9080</v>
      </c>
      <c r="H554" s="261">
        <f>G554/F554</f>
        <v>1</v>
      </c>
    </row>
    <row r="555" spans="1:8" ht="19.5" customHeight="1">
      <c r="A555" s="244"/>
      <c r="B555" s="367" t="s">
        <v>179</v>
      </c>
      <c r="C555" s="357"/>
      <c r="D555" s="335" t="s">
        <v>180</v>
      </c>
      <c r="E555" s="371"/>
      <c r="F555" s="372"/>
      <c r="G555" s="372"/>
      <c r="H555" s="248"/>
    </row>
    <row r="556" spans="1:8" ht="16.5" customHeight="1">
      <c r="A556" s="244"/>
      <c r="B556" s="414"/>
      <c r="C556" s="402">
        <v>3260</v>
      </c>
      <c r="D556" s="294" t="s">
        <v>418</v>
      </c>
      <c r="E556" s="371" t="s">
        <v>226</v>
      </c>
      <c r="F556" s="372">
        <v>20022</v>
      </c>
      <c r="G556" s="372">
        <v>9985.44</v>
      </c>
      <c r="H556" s="248">
        <f>G556/F556</f>
        <v>0.4987234042553192</v>
      </c>
    </row>
    <row r="557" spans="1:8" ht="15" customHeight="1">
      <c r="A557" s="244"/>
      <c r="B557" s="480"/>
      <c r="C557" s="339"/>
      <c r="D557" s="332"/>
      <c r="E557" s="376"/>
      <c r="F557" s="377">
        <f>SUM(F556)</f>
        <v>20022</v>
      </c>
      <c r="G557" s="377">
        <f>SUM(G556)</f>
        <v>9985.44</v>
      </c>
      <c r="H557" s="253">
        <f>G557/F557</f>
        <v>0.4987234042553192</v>
      </c>
    </row>
    <row r="558" spans="1:8" s="450" customFormat="1" ht="19.5" customHeight="1">
      <c r="A558" s="481"/>
      <c r="B558" s="482"/>
      <c r="C558" s="483"/>
      <c r="D558" s="410"/>
      <c r="E558" s="436"/>
      <c r="F558" s="381">
        <f>F554+F557</f>
        <v>29102</v>
      </c>
      <c r="G558" s="381">
        <f>G554+G557</f>
        <v>19065.440000000002</v>
      </c>
      <c r="H558" s="261">
        <f>G558/F558</f>
        <v>0.6551247336952788</v>
      </c>
    </row>
    <row r="559" spans="1:8" ht="24" customHeight="1">
      <c r="A559" s="262" t="s">
        <v>181</v>
      </c>
      <c r="B559" s="442"/>
      <c r="C559" s="257"/>
      <c r="D559" s="332" t="s">
        <v>182</v>
      </c>
      <c r="E559" s="385"/>
      <c r="F559" s="372"/>
      <c r="G559" s="372"/>
      <c r="H559" s="248"/>
    </row>
    <row r="560" spans="1:8" ht="16.5" customHeight="1">
      <c r="A560" s="266"/>
      <c r="B560" s="359" t="s">
        <v>183</v>
      </c>
      <c r="C560" s="357"/>
      <c r="D560" s="335" t="s">
        <v>184</v>
      </c>
      <c r="E560" s="371"/>
      <c r="F560" s="372"/>
      <c r="G560" s="372"/>
      <c r="H560" s="248"/>
    </row>
    <row r="561" spans="1:8" ht="27" customHeight="1">
      <c r="A561" s="287"/>
      <c r="B561" s="368"/>
      <c r="C561" s="296" t="s">
        <v>298</v>
      </c>
      <c r="D561" s="297" t="s">
        <v>225</v>
      </c>
      <c r="E561" s="373" t="s">
        <v>254</v>
      </c>
      <c r="F561" s="374">
        <v>600</v>
      </c>
      <c r="G561" s="374">
        <v>516.14</v>
      </c>
      <c r="H561" s="248">
        <f aca="true" t="shared" si="25" ref="H561:H579">G561/F561</f>
        <v>0.8602333333333333</v>
      </c>
    </row>
    <row r="562" spans="1:8" ht="16.5" customHeight="1">
      <c r="A562" s="287"/>
      <c r="B562" s="275"/>
      <c r="C562" s="288" t="s">
        <v>227</v>
      </c>
      <c r="D562" s="289" t="s">
        <v>228</v>
      </c>
      <c r="E562" s="395" t="s">
        <v>17</v>
      </c>
      <c r="F562" s="370">
        <v>174110</v>
      </c>
      <c r="G562" s="370">
        <v>172276.57</v>
      </c>
      <c r="H562" s="248">
        <f t="shared" si="25"/>
        <v>0.9894697030612831</v>
      </c>
    </row>
    <row r="563" spans="1:8" ht="16.5" customHeight="1">
      <c r="A563" s="287"/>
      <c r="B563" s="275"/>
      <c r="C563" s="296" t="s">
        <v>229</v>
      </c>
      <c r="D563" s="294" t="s">
        <v>230</v>
      </c>
      <c r="E563" s="371" t="s">
        <v>17</v>
      </c>
      <c r="F563" s="372">
        <v>11600</v>
      </c>
      <c r="G563" s="372">
        <v>11551.64</v>
      </c>
      <c r="H563" s="248">
        <f t="shared" si="25"/>
        <v>0.9958310344827586</v>
      </c>
    </row>
    <row r="564" spans="1:8" ht="16.5" customHeight="1">
      <c r="A564" s="300"/>
      <c r="B564" s="330"/>
      <c r="C564" s="280" t="s">
        <v>231</v>
      </c>
      <c r="D564" s="297" t="s">
        <v>232</v>
      </c>
      <c r="E564" s="373" t="s">
        <v>17</v>
      </c>
      <c r="F564" s="374">
        <v>29400</v>
      </c>
      <c r="G564" s="374">
        <v>28895.82</v>
      </c>
      <c r="H564" s="248">
        <f t="shared" si="25"/>
        <v>0.9828510204081633</v>
      </c>
    </row>
    <row r="565" spans="1:8" ht="16.5" customHeight="1">
      <c r="A565" s="266"/>
      <c r="B565" s="368"/>
      <c r="C565" s="288" t="s">
        <v>233</v>
      </c>
      <c r="D565" s="289" t="s">
        <v>234</v>
      </c>
      <c r="E565" s="395" t="s">
        <v>17</v>
      </c>
      <c r="F565" s="370">
        <v>4600</v>
      </c>
      <c r="G565" s="370">
        <v>4439.32</v>
      </c>
      <c r="H565" s="248">
        <f t="shared" si="25"/>
        <v>0.9650695652173913</v>
      </c>
    </row>
    <row r="566" spans="1:8" ht="16.5" customHeight="1">
      <c r="A566" s="287"/>
      <c r="B566" s="275"/>
      <c r="C566" s="288" t="s">
        <v>237</v>
      </c>
      <c r="D566" s="289" t="s">
        <v>238</v>
      </c>
      <c r="E566" s="395" t="s">
        <v>226</v>
      </c>
      <c r="F566" s="370">
        <v>14000</v>
      </c>
      <c r="G566" s="370">
        <v>9607.77</v>
      </c>
      <c r="H566" s="248">
        <f t="shared" si="25"/>
        <v>0.6862692857142857</v>
      </c>
    </row>
    <row r="567" spans="1:8" ht="16.5" customHeight="1">
      <c r="A567" s="287"/>
      <c r="B567" s="275"/>
      <c r="C567" s="293" t="s">
        <v>239</v>
      </c>
      <c r="D567" s="294" t="s">
        <v>240</v>
      </c>
      <c r="E567" s="371" t="s">
        <v>17</v>
      </c>
      <c r="F567" s="372">
        <v>33000</v>
      </c>
      <c r="G567" s="372">
        <v>30734.49</v>
      </c>
      <c r="H567" s="248">
        <f t="shared" si="25"/>
        <v>0.9313481818181819</v>
      </c>
    </row>
    <row r="568" spans="1:8" ht="16.5" customHeight="1">
      <c r="A568" s="287"/>
      <c r="B568" s="275"/>
      <c r="C568" s="296" t="s">
        <v>209</v>
      </c>
      <c r="D568" s="297" t="s">
        <v>210</v>
      </c>
      <c r="E568" s="371" t="s">
        <v>226</v>
      </c>
      <c r="F568" s="374">
        <v>2000</v>
      </c>
      <c r="G568" s="374">
        <v>1500.6</v>
      </c>
      <c r="H568" s="248">
        <f t="shared" si="25"/>
        <v>0.7503</v>
      </c>
    </row>
    <row r="569" spans="1:8" ht="16.5" customHeight="1">
      <c r="A569" s="287"/>
      <c r="B569" s="275"/>
      <c r="C569" s="288" t="s">
        <v>241</v>
      </c>
      <c r="D569" s="289" t="s">
        <v>242</v>
      </c>
      <c r="E569" s="371" t="s">
        <v>226</v>
      </c>
      <c r="F569" s="370">
        <v>500</v>
      </c>
      <c r="G569" s="370">
        <v>65</v>
      </c>
      <c r="H569" s="248">
        <f t="shared" si="25"/>
        <v>0.13</v>
      </c>
    </row>
    <row r="570" spans="1:8" ht="16.5" customHeight="1">
      <c r="A570" s="287"/>
      <c r="B570" s="275"/>
      <c r="C570" s="296" t="s">
        <v>221</v>
      </c>
      <c r="D570" s="294" t="s">
        <v>222</v>
      </c>
      <c r="E570" s="371" t="s">
        <v>226</v>
      </c>
      <c r="F570" s="372">
        <v>32220</v>
      </c>
      <c r="G570" s="372">
        <v>30965.73</v>
      </c>
      <c r="H570" s="248">
        <f t="shared" si="25"/>
        <v>0.9610716945996276</v>
      </c>
    </row>
    <row r="571" spans="1:8" ht="26.25" customHeight="1">
      <c r="A571" s="287"/>
      <c r="B571" s="275"/>
      <c r="C571" s="288" t="s">
        <v>245</v>
      </c>
      <c r="D571" s="294" t="s">
        <v>246</v>
      </c>
      <c r="E571" s="371" t="s">
        <v>17</v>
      </c>
      <c r="F571" s="372">
        <v>1500</v>
      </c>
      <c r="G571" s="372">
        <v>1479.84</v>
      </c>
      <c r="H571" s="248">
        <f t="shared" si="25"/>
        <v>0.98656</v>
      </c>
    </row>
    <row r="572" spans="1:8" ht="26.25" customHeight="1">
      <c r="A572" s="287"/>
      <c r="B572" s="275"/>
      <c r="C572" s="293" t="s">
        <v>247</v>
      </c>
      <c r="D572" s="294" t="s">
        <v>248</v>
      </c>
      <c r="E572" s="371" t="s">
        <v>226</v>
      </c>
      <c r="F572" s="372">
        <v>1000</v>
      </c>
      <c r="G572" s="372">
        <v>864.33</v>
      </c>
      <c r="H572" s="248">
        <f t="shared" si="25"/>
        <v>0.86433</v>
      </c>
    </row>
    <row r="573" spans="1:8" ht="17.25" customHeight="1">
      <c r="A573" s="287"/>
      <c r="B573" s="275"/>
      <c r="C573" s="293" t="s">
        <v>251</v>
      </c>
      <c r="D573" s="294" t="s">
        <v>252</v>
      </c>
      <c r="E573" s="371" t="s">
        <v>226</v>
      </c>
      <c r="F573" s="372">
        <v>3000</v>
      </c>
      <c r="G573" s="372">
        <v>2601.92</v>
      </c>
      <c r="H573" s="248">
        <f t="shared" si="25"/>
        <v>0.8673066666666667</v>
      </c>
    </row>
    <row r="574" spans="1:8" ht="18" customHeight="1">
      <c r="A574" s="287"/>
      <c r="B574" s="275"/>
      <c r="C574" s="293" t="s">
        <v>223</v>
      </c>
      <c r="D574" s="294" t="s">
        <v>224</v>
      </c>
      <c r="E574" s="371" t="s">
        <v>226</v>
      </c>
      <c r="F574" s="372">
        <v>1000</v>
      </c>
      <c r="G574" s="372">
        <v>0</v>
      </c>
      <c r="H574" s="248">
        <f t="shared" si="25"/>
        <v>0</v>
      </c>
    </row>
    <row r="575" spans="1:8" ht="25.5" customHeight="1">
      <c r="A575" s="287"/>
      <c r="B575" s="275"/>
      <c r="C575" s="293" t="s">
        <v>255</v>
      </c>
      <c r="D575" s="294" t="s">
        <v>256</v>
      </c>
      <c r="E575" s="371" t="s">
        <v>17</v>
      </c>
      <c r="F575" s="372">
        <v>4700</v>
      </c>
      <c r="G575" s="372">
        <v>4665.58</v>
      </c>
      <c r="H575" s="248">
        <f t="shared" si="25"/>
        <v>0.9926765957446808</v>
      </c>
    </row>
    <row r="576" spans="1:8" ht="17.25" customHeight="1">
      <c r="A576" s="287"/>
      <c r="B576" s="275"/>
      <c r="C576" s="293" t="s">
        <v>284</v>
      </c>
      <c r="D576" s="294" t="s">
        <v>257</v>
      </c>
      <c r="E576" s="371" t="s">
        <v>226</v>
      </c>
      <c r="F576" s="372">
        <v>1000</v>
      </c>
      <c r="G576" s="372">
        <v>0</v>
      </c>
      <c r="H576" s="248">
        <f t="shared" si="25"/>
        <v>0</v>
      </c>
    </row>
    <row r="577" spans="1:8" ht="30.75" customHeight="1">
      <c r="A577" s="287"/>
      <c r="B577" s="275"/>
      <c r="C577" s="396">
        <v>4740</v>
      </c>
      <c r="D577" s="294" t="s">
        <v>286</v>
      </c>
      <c r="E577" s="371" t="s">
        <v>226</v>
      </c>
      <c r="F577" s="372">
        <v>500</v>
      </c>
      <c r="G577" s="372">
        <v>0</v>
      </c>
      <c r="H577" s="248">
        <f t="shared" si="25"/>
        <v>0</v>
      </c>
    </row>
    <row r="578" spans="1:8" ht="30.75" customHeight="1">
      <c r="A578" s="287"/>
      <c r="B578" s="275"/>
      <c r="C578" s="402">
        <v>6060</v>
      </c>
      <c r="D578" s="294" t="s">
        <v>267</v>
      </c>
      <c r="E578" s="371" t="s">
        <v>352</v>
      </c>
      <c r="F578" s="372">
        <v>41000</v>
      </c>
      <c r="G578" s="372">
        <v>39869.6</v>
      </c>
      <c r="H578" s="248">
        <f t="shared" si="25"/>
        <v>0.972429268292683</v>
      </c>
    </row>
    <row r="579" spans="1:8" ht="19.5" customHeight="1">
      <c r="A579" s="287"/>
      <c r="B579" s="330"/>
      <c r="C579" s="345"/>
      <c r="D579" s="332"/>
      <c r="E579" s="376"/>
      <c r="F579" s="377">
        <f>SUM(F561:F578)</f>
        <v>355730</v>
      </c>
      <c r="G579" s="377">
        <f>SUM(G561:G578)</f>
        <v>340034.35000000003</v>
      </c>
      <c r="H579" s="253">
        <f t="shared" si="25"/>
        <v>0.9558776319118434</v>
      </c>
    </row>
    <row r="580" spans="1:8" ht="18" customHeight="1">
      <c r="A580" s="287"/>
      <c r="B580" s="313" t="s">
        <v>186</v>
      </c>
      <c r="C580" s="314"/>
      <c r="D580" s="335" t="s">
        <v>187</v>
      </c>
      <c r="E580" s="371"/>
      <c r="F580" s="372"/>
      <c r="G580" s="372"/>
      <c r="H580" s="248"/>
    </row>
    <row r="581" spans="1:8" ht="18" customHeight="1">
      <c r="A581" s="287"/>
      <c r="B581" s="387"/>
      <c r="C581" s="388">
        <v>4300</v>
      </c>
      <c r="D581" s="338" t="s">
        <v>222</v>
      </c>
      <c r="E581" s="371" t="s">
        <v>17</v>
      </c>
      <c r="F581" s="372">
        <v>27100</v>
      </c>
      <c r="G581" s="372">
        <v>26468.01</v>
      </c>
      <c r="H581" s="248">
        <f>G581/F581</f>
        <v>0.9766793357933579</v>
      </c>
    </row>
    <row r="582" spans="1:8" ht="19.5" customHeight="1">
      <c r="A582" s="287"/>
      <c r="B582" s="318"/>
      <c r="C582" s="379"/>
      <c r="D582" s="332"/>
      <c r="E582" s="376"/>
      <c r="F582" s="377">
        <f>SUM(F581:F581)</f>
        <v>27100</v>
      </c>
      <c r="G582" s="377">
        <f>SUM(G581:G581)</f>
        <v>26468.01</v>
      </c>
      <c r="H582" s="253">
        <f>G582/F582</f>
        <v>0.9766793357933579</v>
      </c>
    </row>
    <row r="583" spans="1:8" ht="19.5" customHeight="1">
      <c r="A583" s="287"/>
      <c r="B583" s="393">
        <v>90004</v>
      </c>
      <c r="C583" s="345"/>
      <c r="D583" s="335" t="s">
        <v>188</v>
      </c>
      <c r="E583" s="385"/>
      <c r="F583" s="427"/>
      <c r="G583" s="427"/>
      <c r="H583" s="256"/>
    </row>
    <row r="584" spans="1:8" ht="19.5" customHeight="1">
      <c r="A584" s="287"/>
      <c r="B584" s="336"/>
      <c r="C584" s="337">
        <v>4170</v>
      </c>
      <c r="D584" s="338" t="s">
        <v>236</v>
      </c>
      <c r="E584" s="371" t="s">
        <v>17</v>
      </c>
      <c r="F584" s="372">
        <v>1358</v>
      </c>
      <c r="G584" s="372">
        <v>1357.47</v>
      </c>
      <c r="H584" s="248">
        <f>G584/F584</f>
        <v>0.9996097201767306</v>
      </c>
    </row>
    <row r="585" spans="1:8" ht="19.5" customHeight="1">
      <c r="A585" s="287"/>
      <c r="B585" s="318"/>
      <c r="C585" s="484">
        <v>4300</v>
      </c>
      <c r="D585" s="338" t="s">
        <v>222</v>
      </c>
      <c r="E585" s="371" t="s">
        <v>226</v>
      </c>
      <c r="F585" s="372">
        <v>56521.65</v>
      </c>
      <c r="G585" s="372">
        <v>44046.2</v>
      </c>
      <c r="H585" s="248">
        <f>G585/F585</f>
        <v>0.779280151941778</v>
      </c>
    </row>
    <row r="586" spans="1:8" ht="17.25" customHeight="1">
      <c r="A586" s="287"/>
      <c r="B586" s="429"/>
      <c r="C586" s="345"/>
      <c r="D586" s="332"/>
      <c r="E586" s="376"/>
      <c r="F586" s="377">
        <f>SUM(F584:F585)</f>
        <v>57879.65</v>
      </c>
      <c r="G586" s="377">
        <f>SUM(G584:G585)</f>
        <v>45403.67</v>
      </c>
      <c r="H586" s="253">
        <f>G586/F586</f>
        <v>0.7844496295330051</v>
      </c>
    </row>
    <row r="587" spans="1:8" ht="19.5" customHeight="1">
      <c r="A587" s="287"/>
      <c r="B587" s="366" t="s">
        <v>419</v>
      </c>
      <c r="C587" s="314"/>
      <c r="D587" s="335" t="s">
        <v>420</v>
      </c>
      <c r="E587" s="371"/>
      <c r="F587" s="372"/>
      <c r="G587" s="372"/>
      <c r="H587" s="248"/>
    </row>
    <row r="588" spans="1:8" ht="16.5" customHeight="1">
      <c r="A588" s="287"/>
      <c r="B588" s="368"/>
      <c r="C588" s="293" t="s">
        <v>239</v>
      </c>
      <c r="D588" s="294" t="s">
        <v>240</v>
      </c>
      <c r="E588" s="371" t="s">
        <v>17</v>
      </c>
      <c r="F588" s="372">
        <v>333000</v>
      </c>
      <c r="G588" s="372">
        <v>332748.69</v>
      </c>
      <c r="H588" s="248">
        <f>G588/F588</f>
        <v>0.9992453153153154</v>
      </c>
    </row>
    <row r="589" spans="1:8" ht="17.25" customHeight="1">
      <c r="A589" s="287"/>
      <c r="B589" s="275"/>
      <c r="C589" s="296" t="s">
        <v>209</v>
      </c>
      <c r="D589" s="297" t="s">
        <v>210</v>
      </c>
      <c r="E589" s="373" t="s">
        <v>17</v>
      </c>
      <c r="F589" s="374">
        <v>74000</v>
      </c>
      <c r="G589" s="374">
        <v>73474.5</v>
      </c>
      <c r="H589" s="248">
        <f>G589/F589</f>
        <v>0.9928986486486486</v>
      </c>
    </row>
    <row r="590" spans="1:8" ht="23.25" customHeight="1">
      <c r="A590" s="287"/>
      <c r="B590" s="275"/>
      <c r="C590" s="288" t="s">
        <v>213</v>
      </c>
      <c r="D590" s="289" t="s">
        <v>214</v>
      </c>
      <c r="E590" s="395" t="s">
        <v>17</v>
      </c>
      <c r="F590" s="370">
        <v>556050</v>
      </c>
      <c r="G590" s="370">
        <v>544366.22</v>
      </c>
      <c r="H590" s="248">
        <f>G590/F590</f>
        <v>0.978987896771873</v>
      </c>
    </row>
    <row r="591" spans="1:8" ht="19.5" customHeight="1">
      <c r="A591" s="300"/>
      <c r="B591" s="330"/>
      <c r="C591" s="340"/>
      <c r="D591" s="341"/>
      <c r="E591" s="391"/>
      <c r="F591" s="392">
        <f>SUM(F588:F590)</f>
        <v>963050</v>
      </c>
      <c r="G591" s="392">
        <f>SUM(G588:G590)</f>
        <v>950589.4099999999</v>
      </c>
      <c r="H591" s="253">
        <f>G591/F591</f>
        <v>0.987061325995535</v>
      </c>
    </row>
    <row r="592" spans="1:8" ht="23.25" customHeight="1">
      <c r="A592" s="266"/>
      <c r="B592" s="267" t="s">
        <v>421</v>
      </c>
      <c r="C592" s="393"/>
      <c r="D592" s="485" t="s">
        <v>14</v>
      </c>
      <c r="E592" s="486"/>
      <c r="F592" s="370"/>
      <c r="G592" s="370"/>
      <c r="H592" s="248"/>
    </row>
    <row r="593" spans="1:8" s="438" customFormat="1" ht="21" customHeight="1">
      <c r="A593" s="287"/>
      <c r="B593" s="368"/>
      <c r="C593" s="293">
        <v>4170</v>
      </c>
      <c r="D593" s="487" t="s">
        <v>236</v>
      </c>
      <c r="E593" s="488" t="s">
        <v>17</v>
      </c>
      <c r="F593" s="372">
        <v>29283.24</v>
      </c>
      <c r="G593" s="372">
        <v>28141.77</v>
      </c>
      <c r="H593" s="248">
        <f aca="true" t="shared" si="26" ref="H593:H602">G593/F593</f>
        <v>0.9610196822482757</v>
      </c>
    </row>
    <row r="594" spans="1:8" ht="30" customHeight="1">
      <c r="A594" s="287"/>
      <c r="B594" s="275"/>
      <c r="C594" s="280" t="s">
        <v>237</v>
      </c>
      <c r="D594" s="489" t="s">
        <v>238</v>
      </c>
      <c r="E594" s="490" t="s">
        <v>309</v>
      </c>
      <c r="F594" s="374">
        <v>1000</v>
      </c>
      <c r="G594" s="374">
        <v>56.01</v>
      </c>
      <c r="H594" s="248">
        <f t="shared" si="26"/>
        <v>0.05601</v>
      </c>
    </row>
    <row r="595" spans="1:8" ht="30" customHeight="1">
      <c r="A595" s="287"/>
      <c r="B595" s="275"/>
      <c r="C595" s="288" t="s">
        <v>239</v>
      </c>
      <c r="D595" s="491" t="s">
        <v>240</v>
      </c>
      <c r="E595" s="490" t="s">
        <v>309</v>
      </c>
      <c r="F595" s="370">
        <v>5500</v>
      </c>
      <c r="G595" s="370">
        <v>4185.4</v>
      </c>
      <c r="H595" s="248">
        <f t="shared" si="26"/>
        <v>0.7609818181818181</v>
      </c>
    </row>
    <row r="596" spans="1:8" ht="30" customHeight="1">
      <c r="A596" s="287"/>
      <c r="B596" s="275"/>
      <c r="C596" s="293" t="s">
        <v>209</v>
      </c>
      <c r="D596" s="487" t="s">
        <v>210</v>
      </c>
      <c r="E596" s="488" t="s">
        <v>226</v>
      </c>
      <c r="F596" s="372">
        <v>1100</v>
      </c>
      <c r="G596" s="372">
        <v>0</v>
      </c>
      <c r="H596" s="248">
        <f t="shared" si="26"/>
        <v>0</v>
      </c>
    </row>
    <row r="597" spans="1:8" ht="30" customHeight="1">
      <c r="A597" s="287"/>
      <c r="B597" s="275"/>
      <c r="C597" s="293" t="s">
        <v>221</v>
      </c>
      <c r="D597" s="487" t="s">
        <v>222</v>
      </c>
      <c r="E597" s="488" t="s">
        <v>226</v>
      </c>
      <c r="F597" s="372">
        <v>255842.76</v>
      </c>
      <c r="G597" s="372">
        <v>193988.15</v>
      </c>
      <c r="H597" s="248">
        <f t="shared" si="26"/>
        <v>0.7582319312064957</v>
      </c>
    </row>
    <row r="598" spans="1:8" ht="30" customHeight="1">
      <c r="A598" s="287"/>
      <c r="B598" s="275"/>
      <c r="C598" s="293" t="s">
        <v>223</v>
      </c>
      <c r="D598" s="487" t="s">
        <v>224</v>
      </c>
      <c r="E598" s="488" t="s">
        <v>226</v>
      </c>
      <c r="F598" s="372">
        <v>424</v>
      </c>
      <c r="G598" s="372">
        <v>424</v>
      </c>
      <c r="H598" s="248">
        <f t="shared" si="26"/>
        <v>1</v>
      </c>
    </row>
    <row r="599" spans="1:8" ht="30" customHeight="1">
      <c r="A599" s="287"/>
      <c r="B599" s="275"/>
      <c r="C599" s="293" t="s">
        <v>284</v>
      </c>
      <c r="D599" s="487" t="s">
        <v>257</v>
      </c>
      <c r="E599" s="488" t="s">
        <v>226</v>
      </c>
      <c r="F599" s="372">
        <v>100</v>
      </c>
      <c r="G599" s="372">
        <v>0.94</v>
      </c>
      <c r="H599" s="248">
        <f t="shared" si="26"/>
        <v>0.009399999999999999</v>
      </c>
    </row>
    <row r="600" spans="1:8" ht="30" customHeight="1">
      <c r="A600" s="287"/>
      <c r="B600" s="275"/>
      <c r="C600" s="293" t="s">
        <v>213</v>
      </c>
      <c r="D600" s="487" t="s">
        <v>214</v>
      </c>
      <c r="E600" s="488" t="s">
        <v>422</v>
      </c>
      <c r="F600" s="372">
        <v>3204601</v>
      </c>
      <c r="G600" s="372">
        <v>543850.73</v>
      </c>
      <c r="H600" s="248">
        <f t="shared" si="26"/>
        <v>0.16970934291039663</v>
      </c>
    </row>
    <row r="601" spans="1:8" ht="17.25" customHeight="1">
      <c r="A601" s="287"/>
      <c r="B601" s="275"/>
      <c r="C601" s="339"/>
      <c r="D601" s="492"/>
      <c r="E601" s="493"/>
      <c r="F601" s="377">
        <f>SUM(F593:F600)</f>
        <v>3497851</v>
      </c>
      <c r="G601" s="377">
        <f>SUM(G592:G600)</f>
        <v>770647</v>
      </c>
      <c r="H601" s="253">
        <f t="shared" si="26"/>
        <v>0.220320133704952</v>
      </c>
    </row>
    <row r="602" spans="1:8" s="450" customFormat="1" ht="16.5" customHeight="1">
      <c r="A602" s="451"/>
      <c r="B602" s="460"/>
      <c r="C602" s="409"/>
      <c r="D602" s="494"/>
      <c r="E602" s="495"/>
      <c r="F602" s="421">
        <f>F579+F582+F586+F591+F601</f>
        <v>4901610.65</v>
      </c>
      <c r="G602" s="421">
        <f>G579+G582+G586+G591+G601</f>
        <v>2133142.44</v>
      </c>
      <c r="H602" s="261">
        <f t="shared" si="26"/>
        <v>0.43519214240323223</v>
      </c>
    </row>
    <row r="603" spans="1:8" ht="27" customHeight="1">
      <c r="A603" s="496" t="s">
        <v>423</v>
      </c>
      <c r="B603" s="309"/>
      <c r="C603" s="310"/>
      <c r="D603" s="497" t="s">
        <v>189</v>
      </c>
      <c r="E603" s="498"/>
      <c r="F603" s="370"/>
      <c r="G603" s="370"/>
      <c r="H603" s="248"/>
    </row>
    <row r="604" spans="1:8" ht="23.25" customHeight="1">
      <c r="A604" s="287"/>
      <c r="B604" s="313" t="s">
        <v>424</v>
      </c>
      <c r="C604" s="314"/>
      <c r="D604" s="499" t="s">
        <v>425</v>
      </c>
      <c r="E604" s="488"/>
      <c r="F604" s="372"/>
      <c r="G604" s="372"/>
      <c r="H604" s="248"/>
    </row>
    <row r="605" spans="1:8" ht="30.75" customHeight="1">
      <c r="A605" s="287"/>
      <c r="B605" s="318"/>
      <c r="C605" s="319" t="s">
        <v>426</v>
      </c>
      <c r="D605" s="487" t="s">
        <v>427</v>
      </c>
      <c r="E605" s="488" t="s">
        <v>17</v>
      </c>
      <c r="F605" s="372">
        <v>475986</v>
      </c>
      <c r="G605" s="372">
        <v>475986</v>
      </c>
      <c r="H605" s="248">
        <f>G605/F605</f>
        <v>1</v>
      </c>
    </row>
    <row r="606" spans="1:8" ht="22.5" customHeight="1">
      <c r="A606" s="287"/>
      <c r="B606" s="320"/>
      <c r="C606" s="380"/>
      <c r="D606" s="492"/>
      <c r="E606" s="493"/>
      <c r="F606" s="377">
        <f>SUM(F605)</f>
        <v>475986</v>
      </c>
      <c r="G606" s="377">
        <f>SUM(G605)</f>
        <v>475986</v>
      </c>
      <c r="H606" s="253">
        <f>G606/F606</f>
        <v>1</v>
      </c>
    </row>
    <row r="607" spans="1:8" ht="20.25" customHeight="1">
      <c r="A607" s="287"/>
      <c r="B607" s="407" t="s">
        <v>428</v>
      </c>
      <c r="C607" s="378"/>
      <c r="D607" s="499" t="s">
        <v>14</v>
      </c>
      <c r="E607" s="488"/>
      <c r="F607" s="372"/>
      <c r="G607" s="372"/>
      <c r="H607" s="248"/>
    </row>
    <row r="608" spans="1:8" ht="20.25" customHeight="1">
      <c r="A608" s="287"/>
      <c r="B608" s="387"/>
      <c r="C608" s="476">
        <v>4170</v>
      </c>
      <c r="D608" s="500" t="s">
        <v>236</v>
      </c>
      <c r="E608" s="488" t="s">
        <v>226</v>
      </c>
      <c r="F608" s="372">
        <v>1500</v>
      </c>
      <c r="G608" s="372">
        <v>0</v>
      </c>
      <c r="H608" s="248">
        <f>G608/F608</f>
        <v>0</v>
      </c>
    </row>
    <row r="609" spans="1:8" ht="23.25" customHeight="1">
      <c r="A609" s="287"/>
      <c r="B609" s="318"/>
      <c r="C609" s="426" t="s">
        <v>237</v>
      </c>
      <c r="D609" s="487" t="s">
        <v>238</v>
      </c>
      <c r="E609" s="488" t="s">
        <v>226</v>
      </c>
      <c r="F609" s="372">
        <v>4220</v>
      </c>
      <c r="G609" s="372">
        <v>1762.52</v>
      </c>
      <c r="H609" s="248">
        <f>G609/F609</f>
        <v>0.4176587677725118</v>
      </c>
    </row>
    <row r="610" spans="1:8" ht="23.25" customHeight="1">
      <c r="A610" s="287"/>
      <c r="B610" s="429"/>
      <c r="C610" s="402">
        <v>4300</v>
      </c>
      <c r="D610" s="487" t="s">
        <v>222</v>
      </c>
      <c r="E610" s="488" t="s">
        <v>226</v>
      </c>
      <c r="F610" s="372">
        <v>1000</v>
      </c>
      <c r="G610" s="372">
        <v>0</v>
      </c>
      <c r="H610" s="248">
        <f>G610/F610</f>
        <v>0</v>
      </c>
    </row>
    <row r="611" spans="1:8" ht="16.5" customHeight="1">
      <c r="A611" s="287"/>
      <c r="B611" s="429"/>
      <c r="C611" s="325"/>
      <c r="D611" s="499"/>
      <c r="E611" s="501"/>
      <c r="F611" s="377">
        <f>SUM(F608:F610)</f>
        <v>6720</v>
      </c>
      <c r="G611" s="377">
        <f>SUM(G608:G610)</f>
        <v>1762.52</v>
      </c>
      <c r="H611" s="253">
        <f>G611/F611</f>
        <v>0.2622797619047619</v>
      </c>
    </row>
    <row r="612" spans="1:8" s="450" customFormat="1" ht="21.75" customHeight="1">
      <c r="A612" s="451"/>
      <c r="B612" s="502"/>
      <c r="C612" s="435"/>
      <c r="D612" s="494"/>
      <c r="E612" s="495"/>
      <c r="F612" s="421">
        <f>F606+F611</f>
        <v>482706</v>
      </c>
      <c r="G612" s="421">
        <f>G606+G611</f>
        <v>477748.52</v>
      </c>
      <c r="H612" s="261">
        <f>G612/F612</f>
        <v>0.9897298148355314</v>
      </c>
    </row>
    <row r="613" spans="1:8" ht="27" customHeight="1">
      <c r="A613" s="230" t="s">
        <v>429</v>
      </c>
      <c r="B613" s="400"/>
      <c r="C613" s="364"/>
      <c r="D613" s="497" t="s">
        <v>192</v>
      </c>
      <c r="E613" s="498"/>
      <c r="F613" s="370"/>
      <c r="G613" s="370"/>
      <c r="H613" s="248"/>
    </row>
    <row r="614" spans="1:8" ht="21" customHeight="1">
      <c r="A614" s="266"/>
      <c r="B614" s="386" t="s">
        <v>430</v>
      </c>
      <c r="C614" s="367"/>
      <c r="D614" s="499" t="s">
        <v>193</v>
      </c>
      <c r="E614" s="488"/>
      <c r="F614" s="372"/>
      <c r="G614" s="372"/>
      <c r="H614" s="248"/>
    </row>
    <row r="615" spans="1:8" ht="24.75" customHeight="1">
      <c r="A615" s="287"/>
      <c r="B615" s="318"/>
      <c r="C615" s="319" t="s">
        <v>213</v>
      </c>
      <c r="D615" s="487" t="s">
        <v>214</v>
      </c>
      <c r="E615" s="488" t="s">
        <v>431</v>
      </c>
      <c r="F615" s="372">
        <v>1547220</v>
      </c>
      <c r="G615" s="372">
        <v>829274.26</v>
      </c>
      <c r="H615" s="248">
        <f>G615/F615</f>
        <v>0.5359769522110625</v>
      </c>
    </row>
    <row r="616" spans="1:8" ht="30.75" customHeight="1">
      <c r="A616" s="287"/>
      <c r="B616" s="318"/>
      <c r="C616" s="480">
        <v>6060</v>
      </c>
      <c r="D616" s="487" t="s">
        <v>267</v>
      </c>
      <c r="E616" s="488" t="s">
        <v>17</v>
      </c>
      <c r="F616" s="372">
        <v>21000</v>
      </c>
      <c r="G616" s="372">
        <v>20984</v>
      </c>
      <c r="H616" s="248">
        <f>G616/F616</f>
        <v>0.9992380952380953</v>
      </c>
    </row>
    <row r="617" spans="1:8" ht="21.75" customHeight="1">
      <c r="A617" s="287"/>
      <c r="B617" s="503"/>
      <c r="C617" s="345"/>
      <c r="D617" s="504"/>
      <c r="E617" s="505"/>
      <c r="F617" s="392">
        <f>SUM(F615:F616)</f>
        <v>1568220</v>
      </c>
      <c r="G617" s="392">
        <f>SUM(G615:G616)</f>
        <v>850258.26</v>
      </c>
      <c r="H617" s="253">
        <f>G617/F617</f>
        <v>0.5421804721276352</v>
      </c>
    </row>
    <row r="618" spans="1:8" ht="18" customHeight="1">
      <c r="A618" s="287"/>
      <c r="B618" s="459" t="s">
        <v>432</v>
      </c>
      <c r="C618" s="506"/>
      <c r="D618" s="507" t="s">
        <v>198</v>
      </c>
      <c r="E618" s="508"/>
      <c r="F618" s="509"/>
      <c r="G618" s="509"/>
      <c r="H618" s="273"/>
    </row>
    <row r="619" spans="1:8" ht="44.25" customHeight="1">
      <c r="A619" s="287"/>
      <c r="B619" s="368"/>
      <c r="C619" s="280" t="s">
        <v>396</v>
      </c>
      <c r="D619" s="491" t="s">
        <v>397</v>
      </c>
      <c r="E619" s="486" t="s">
        <v>17</v>
      </c>
      <c r="F619" s="370">
        <v>270000</v>
      </c>
      <c r="G619" s="370">
        <v>270000</v>
      </c>
      <c r="H619" s="248">
        <f>G619/F619</f>
        <v>1</v>
      </c>
    </row>
    <row r="620" spans="1:8" ht="16.5" customHeight="1">
      <c r="A620" s="287"/>
      <c r="B620" s="330"/>
      <c r="C620" s="331"/>
      <c r="D620" s="492"/>
      <c r="E620" s="493"/>
      <c r="F620" s="377">
        <f>SUM(F619)</f>
        <v>270000</v>
      </c>
      <c r="G620" s="377">
        <f>SUM(G619)</f>
        <v>270000</v>
      </c>
      <c r="H620" s="253">
        <f>G620/F620</f>
        <v>1</v>
      </c>
    </row>
    <row r="621" spans="1:8" ht="16.5" customHeight="1">
      <c r="A621" s="287"/>
      <c r="B621" s="459" t="s">
        <v>433</v>
      </c>
      <c r="C621" s="378"/>
      <c r="D621" s="499" t="s">
        <v>14</v>
      </c>
      <c r="E621" s="488"/>
      <c r="F621" s="372"/>
      <c r="G621" s="372"/>
      <c r="H621" s="248"/>
    </row>
    <row r="622" spans="1:8" ht="27.75" customHeight="1">
      <c r="A622" s="287"/>
      <c r="B622" s="368"/>
      <c r="C622" s="296" t="s">
        <v>434</v>
      </c>
      <c r="D622" s="489" t="s">
        <v>435</v>
      </c>
      <c r="E622" s="490" t="s">
        <v>17</v>
      </c>
      <c r="F622" s="374">
        <v>99690</v>
      </c>
      <c r="G622" s="374">
        <v>99370</v>
      </c>
      <c r="H622" s="248">
        <f>G622/F622</f>
        <v>0.9967900491523723</v>
      </c>
    </row>
    <row r="623" spans="1:8" ht="16.5" customHeight="1">
      <c r="A623" s="287"/>
      <c r="B623" s="275"/>
      <c r="C623" s="510"/>
      <c r="D623" s="511"/>
      <c r="E623" s="512"/>
      <c r="F623" s="462">
        <f>SUM(F622)</f>
        <v>99690</v>
      </c>
      <c r="G623" s="462">
        <f>SUM(G622)</f>
        <v>99370</v>
      </c>
      <c r="H623" s="513">
        <f>G623/F623</f>
        <v>0.9967900491523723</v>
      </c>
    </row>
    <row r="624" spans="1:8" s="514" customFormat="1" ht="21" customHeight="1">
      <c r="A624" s="515"/>
      <c r="B624" s="516"/>
      <c r="C624" s="517"/>
      <c r="D624" s="518"/>
      <c r="E624" s="519"/>
      <c r="F624" s="381">
        <f>F617+F620+F623</f>
        <v>1937910</v>
      </c>
      <c r="G624" s="381">
        <f>G617+G620+G623</f>
        <v>1219628.26</v>
      </c>
      <c r="H624" s="261">
        <f>G624/F624</f>
        <v>0.6293523744652745</v>
      </c>
    </row>
    <row r="625" spans="1:8" ht="23.25" customHeight="1">
      <c r="A625" s="520" t="s">
        <v>201</v>
      </c>
      <c r="B625" s="522"/>
      <c r="C625" s="522"/>
      <c r="D625" s="522"/>
      <c r="E625" s="521"/>
      <c r="F625" s="421">
        <f>F19+F50+F68+F73+F107+F138+F197+F213+F274+F284+F289+F297+F415+F420+F466+F549+F558+F602+F612+F624</f>
        <v>35485469.89</v>
      </c>
      <c r="G625" s="421">
        <f>G19+G50+G68+G73+G107+G138+G197+G213+G274+G284+G289+G297+G415+G420+G466+G549+G558+G602+G612+G624</f>
        <v>29974863.01</v>
      </c>
      <c r="H625" s="475">
        <f>G625/F625</f>
        <v>0.8447080763737352</v>
      </c>
    </row>
  </sheetData>
  <mergeCells count="7">
    <mergeCell ref="B216:B218"/>
    <mergeCell ref="B423:B424"/>
    <mergeCell ref="A625:E625"/>
    <mergeCell ref="A1:H1"/>
    <mergeCell ref="A2:H2"/>
    <mergeCell ref="A3:G3"/>
    <mergeCell ref="B71:B72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B31">
      <selection activeCell="B31" sqref="A1:IV16384"/>
    </sheetView>
  </sheetViews>
  <sheetFormatPr defaultColWidth="9.140625" defaultRowHeight="12" customHeight="1"/>
  <cols>
    <col min="1" max="1" width="9.140625" style="524" customWidth="1"/>
    <col min="2" max="2" width="11.57421875" style="524" customWidth="1"/>
    <col min="3" max="3" width="12.140625" style="524" customWidth="1"/>
    <col min="4" max="4" width="38.00390625" style="525" customWidth="1"/>
    <col min="5" max="5" width="22.00390625" style="526" customWidth="1"/>
    <col min="6" max="6" width="19.140625" style="527" customWidth="1"/>
    <col min="7" max="7" width="17.421875" style="527" customWidth="1"/>
    <col min="8" max="8" width="9.421875" style="528" customWidth="1"/>
    <col min="9" max="16384" width="9.140625" style="523" customWidth="1"/>
  </cols>
  <sheetData>
    <row r="1" spans="1:8" s="529" customFormat="1" ht="47.25" customHeight="1">
      <c r="A1" s="530" t="s">
        <v>436</v>
      </c>
      <c r="B1" s="530"/>
      <c r="C1" s="530"/>
      <c r="D1" s="530"/>
      <c r="E1" s="530"/>
      <c r="F1" s="530"/>
      <c r="G1" s="530"/>
      <c r="H1" s="530"/>
    </row>
    <row r="2" ht="17.25" customHeight="1"/>
    <row r="3" spans="1:8" s="531" customFormat="1" ht="33.75" customHeight="1">
      <c r="A3" s="532" t="s">
        <v>3</v>
      </c>
      <c r="B3" s="532" t="s">
        <v>4</v>
      </c>
      <c r="C3" s="532" t="s">
        <v>5</v>
      </c>
      <c r="D3" s="533" t="s">
        <v>437</v>
      </c>
      <c r="E3" s="533" t="s">
        <v>7</v>
      </c>
      <c r="F3" s="15" t="s">
        <v>438</v>
      </c>
      <c r="G3" s="15" t="s">
        <v>439</v>
      </c>
      <c r="H3" s="16" t="s">
        <v>10</v>
      </c>
    </row>
    <row r="4" spans="1:8" s="529" customFormat="1" ht="21" customHeight="1">
      <c r="A4" s="534" t="s">
        <v>11</v>
      </c>
      <c r="B4" s="534"/>
      <c r="C4" s="535"/>
      <c r="D4" s="536" t="s">
        <v>440</v>
      </c>
      <c r="E4" s="537"/>
      <c r="F4" s="538"/>
      <c r="G4" s="538"/>
      <c r="H4" s="539"/>
    </row>
    <row r="5" spans="1:8" s="540" customFormat="1" ht="21" customHeight="1">
      <c r="A5" s="541"/>
      <c r="B5" s="542" t="s">
        <v>13</v>
      </c>
      <c r="C5" s="543"/>
      <c r="D5" s="544" t="s">
        <v>65</v>
      </c>
      <c r="E5" s="545"/>
      <c r="F5" s="546"/>
      <c r="G5" s="546"/>
      <c r="H5" s="547"/>
    </row>
    <row r="6" spans="1:8" ht="51" customHeight="1">
      <c r="A6" s="548"/>
      <c r="B6" s="549"/>
      <c r="C6" s="550">
        <v>2010</v>
      </c>
      <c r="D6" s="551" t="s">
        <v>441</v>
      </c>
      <c r="E6" s="34" t="s">
        <v>17</v>
      </c>
      <c r="F6" s="552">
        <v>7756.68</v>
      </c>
      <c r="G6" s="553">
        <v>7756.68</v>
      </c>
      <c r="H6" s="554">
        <f>G6/F6</f>
        <v>1</v>
      </c>
    </row>
    <row r="7" spans="1:8" ht="21" customHeight="1">
      <c r="A7" s="548"/>
      <c r="B7" s="548"/>
      <c r="C7" s="555"/>
      <c r="D7" s="556"/>
      <c r="E7" s="557"/>
      <c r="F7" s="558">
        <f>SUM(F6)</f>
        <v>7756.68</v>
      </c>
      <c r="G7" s="558">
        <f>SUM(G6)</f>
        <v>7756.68</v>
      </c>
      <c r="H7" s="559">
        <f>G7/F7</f>
        <v>1</v>
      </c>
    </row>
    <row r="8" spans="1:8" ht="21" customHeight="1">
      <c r="A8" s="560"/>
      <c r="B8" s="560"/>
      <c r="C8" s="561"/>
      <c r="D8" s="562"/>
      <c r="E8" s="563"/>
      <c r="F8" s="564">
        <f>F7</f>
        <v>7756.68</v>
      </c>
      <c r="G8" s="564">
        <f>G7</f>
        <v>7756.68</v>
      </c>
      <c r="H8" s="565">
        <f>G8/F8</f>
        <v>1</v>
      </c>
    </row>
    <row r="9" spans="1:8" s="529" customFormat="1" ht="21" customHeight="1">
      <c r="A9" s="566">
        <v>750</v>
      </c>
      <c r="B9" s="567"/>
      <c r="C9" s="568"/>
      <c r="D9" s="536" t="s">
        <v>440</v>
      </c>
      <c r="E9" s="537"/>
      <c r="F9" s="538"/>
      <c r="G9" s="538"/>
      <c r="H9" s="539"/>
    </row>
    <row r="10" spans="1:8" s="540" customFormat="1" ht="21" customHeight="1">
      <c r="A10" s="569"/>
      <c r="B10" s="542">
        <v>75011</v>
      </c>
      <c r="C10" s="543"/>
      <c r="D10" s="544" t="s">
        <v>65</v>
      </c>
      <c r="E10" s="545"/>
      <c r="F10" s="546"/>
      <c r="G10" s="546"/>
      <c r="H10" s="547"/>
    </row>
    <row r="11" spans="1:8" ht="51" customHeight="1">
      <c r="A11" s="548"/>
      <c r="B11" s="549"/>
      <c r="C11" s="570">
        <v>2010</v>
      </c>
      <c r="D11" s="551" t="s">
        <v>441</v>
      </c>
      <c r="E11" s="34" t="s">
        <v>17</v>
      </c>
      <c r="F11" s="552">
        <v>36142</v>
      </c>
      <c r="G11" s="553">
        <v>35908.08</v>
      </c>
      <c r="H11" s="554">
        <f>G11/F11</f>
        <v>0.9935277516462842</v>
      </c>
    </row>
    <row r="12" spans="1:8" ht="21.75" customHeight="1">
      <c r="A12" s="548"/>
      <c r="B12" s="548"/>
      <c r="C12" s="555"/>
      <c r="D12" s="556"/>
      <c r="E12" s="557"/>
      <c r="F12" s="558">
        <f>SUM(F11)</f>
        <v>36142</v>
      </c>
      <c r="G12" s="558">
        <f>SUM(G11)</f>
        <v>35908.08</v>
      </c>
      <c r="H12" s="559">
        <f>G12/F12</f>
        <v>0.9935277516462842</v>
      </c>
    </row>
    <row r="13" spans="1:8" ht="21.75" customHeight="1">
      <c r="A13" s="560"/>
      <c r="B13" s="560"/>
      <c r="C13" s="561"/>
      <c r="D13" s="562"/>
      <c r="E13" s="563"/>
      <c r="F13" s="564">
        <f>F12</f>
        <v>36142</v>
      </c>
      <c r="G13" s="564">
        <f>G12</f>
        <v>35908.08</v>
      </c>
      <c r="H13" s="565">
        <f>G13/F13</f>
        <v>0.9935277516462842</v>
      </c>
    </row>
    <row r="14" spans="1:8" s="529" customFormat="1" ht="56.25" customHeight="1">
      <c r="A14" s="566">
        <v>751</v>
      </c>
      <c r="B14" s="567"/>
      <c r="C14" s="568"/>
      <c r="D14" s="536" t="s">
        <v>77</v>
      </c>
      <c r="E14" s="537"/>
      <c r="F14" s="538"/>
      <c r="G14" s="538"/>
      <c r="H14" s="539"/>
    </row>
    <row r="15" spans="1:8" s="540" customFormat="1" ht="29.25" customHeight="1">
      <c r="A15" s="569"/>
      <c r="B15" s="571">
        <v>75101</v>
      </c>
      <c r="C15" s="543"/>
      <c r="D15" s="544" t="s">
        <v>442</v>
      </c>
      <c r="E15" s="545"/>
      <c r="F15" s="546"/>
      <c r="G15" s="546"/>
      <c r="H15" s="547"/>
    </row>
    <row r="16" spans="1:8" ht="57.75" customHeight="1">
      <c r="A16" s="572"/>
      <c r="B16" s="3"/>
      <c r="C16" s="550">
        <v>2010</v>
      </c>
      <c r="D16" s="573" t="s">
        <v>443</v>
      </c>
      <c r="E16" s="34" t="s">
        <v>17</v>
      </c>
      <c r="F16" s="552">
        <v>3000</v>
      </c>
      <c r="G16" s="552">
        <v>2999.83</v>
      </c>
      <c r="H16" s="554">
        <f>G16/F16</f>
        <v>0.9999433333333333</v>
      </c>
    </row>
    <row r="17" spans="1:8" ht="21" customHeight="1">
      <c r="A17" s="574"/>
      <c r="B17" s="575"/>
      <c r="C17" s="574"/>
      <c r="D17" s="556"/>
      <c r="E17" s="557"/>
      <c r="F17" s="558">
        <f>SUM(F16)</f>
        <v>3000</v>
      </c>
      <c r="G17" s="558">
        <f>SUM(G16)</f>
        <v>2999.83</v>
      </c>
      <c r="H17" s="559">
        <f>G17/F17</f>
        <v>0.9999433333333333</v>
      </c>
    </row>
    <row r="18" spans="1:8" s="540" customFormat="1" ht="18.75" customHeight="1">
      <c r="A18" s="569"/>
      <c r="B18" s="576" t="s">
        <v>444</v>
      </c>
      <c r="C18" s="577"/>
      <c r="D18" s="142" t="s">
        <v>80</v>
      </c>
      <c r="E18" s="545"/>
      <c r="F18" s="546"/>
      <c r="G18" s="546"/>
      <c r="H18" s="547"/>
    </row>
    <row r="19" spans="1:8" ht="60" customHeight="1">
      <c r="A19" s="572"/>
      <c r="B19" s="549"/>
      <c r="C19" s="550">
        <v>2010</v>
      </c>
      <c r="D19" s="573" t="s">
        <v>443</v>
      </c>
      <c r="E19" s="34" t="s">
        <v>17</v>
      </c>
      <c r="F19" s="552">
        <v>4892</v>
      </c>
      <c r="G19" s="552">
        <v>4780</v>
      </c>
      <c r="H19" s="554">
        <f>G19/F19</f>
        <v>0.9771054783319706</v>
      </c>
    </row>
    <row r="20" spans="1:8" ht="21" customHeight="1">
      <c r="A20" s="572"/>
      <c r="B20" s="548"/>
      <c r="C20" s="572"/>
      <c r="D20" s="556"/>
      <c r="E20" s="557"/>
      <c r="F20" s="558">
        <f>SUM(F19)</f>
        <v>4892</v>
      </c>
      <c r="G20" s="558">
        <f>SUM(G19)</f>
        <v>4780</v>
      </c>
      <c r="H20" s="559">
        <f>G20/F20</f>
        <v>0.9771054783319706</v>
      </c>
    </row>
    <row r="21" spans="1:8" ht="21" customHeight="1">
      <c r="A21" s="561"/>
      <c r="B21" s="560"/>
      <c r="C21" s="561"/>
      <c r="D21" s="562"/>
      <c r="E21" s="563"/>
      <c r="F21" s="564">
        <f>+F20+F17</f>
        <v>7892</v>
      </c>
      <c r="G21" s="564">
        <f>+G20+G17</f>
        <v>7779.83</v>
      </c>
      <c r="H21" s="565">
        <f>G21/F21</f>
        <v>0.9857868727825646</v>
      </c>
    </row>
    <row r="22" spans="1:8" s="529" customFormat="1" ht="18.75" customHeight="1">
      <c r="A22" s="566" t="s">
        <v>392</v>
      </c>
      <c r="B22" s="578"/>
      <c r="C22" s="568"/>
      <c r="D22" s="579" t="s">
        <v>152</v>
      </c>
      <c r="E22" s="537"/>
      <c r="F22" s="538"/>
      <c r="G22" s="538"/>
      <c r="H22" s="539"/>
    </row>
    <row r="23" spans="1:8" s="540" customFormat="1" ht="21.75" customHeight="1">
      <c r="A23" s="569"/>
      <c r="B23" s="542" t="s">
        <v>399</v>
      </c>
      <c r="C23" s="543"/>
      <c r="D23" s="580" t="s">
        <v>14</v>
      </c>
      <c r="E23" s="545"/>
      <c r="F23" s="546"/>
      <c r="G23" s="546"/>
      <c r="H23" s="547"/>
    </row>
    <row r="24" spans="1:8" ht="60.75" customHeight="1">
      <c r="A24" s="548"/>
      <c r="B24" s="549"/>
      <c r="C24" s="550">
        <v>2010</v>
      </c>
      <c r="D24" s="573" t="s">
        <v>443</v>
      </c>
      <c r="E24" s="34" t="s">
        <v>17</v>
      </c>
      <c r="F24" s="552">
        <v>59</v>
      </c>
      <c r="G24" s="552">
        <v>59</v>
      </c>
      <c r="H24" s="554">
        <f>G24/F24</f>
        <v>1</v>
      </c>
    </row>
    <row r="25" spans="1:8" ht="19.5" customHeight="1">
      <c r="A25" s="548"/>
      <c r="B25" s="548"/>
      <c r="C25" s="572"/>
      <c r="D25" s="556"/>
      <c r="E25" s="557"/>
      <c r="F25" s="558">
        <f>SUM(F24)</f>
        <v>59</v>
      </c>
      <c r="G25" s="558">
        <f>SUM(G24)</f>
        <v>59</v>
      </c>
      <c r="H25" s="559">
        <f>G25/F25</f>
        <v>1</v>
      </c>
    </row>
    <row r="26" spans="1:8" ht="19.5" customHeight="1">
      <c r="A26" s="560"/>
      <c r="B26" s="560"/>
      <c r="C26" s="561"/>
      <c r="D26" s="562"/>
      <c r="E26" s="563"/>
      <c r="F26" s="564">
        <f>F25</f>
        <v>59</v>
      </c>
      <c r="G26" s="564">
        <f>G25</f>
        <v>59</v>
      </c>
      <c r="H26" s="565">
        <f>G26/F26</f>
        <v>1</v>
      </c>
    </row>
    <row r="27" spans="1:8" s="529" customFormat="1" ht="23.25" customHeight="1">
      <c r="A27" s="535">
        <v>852</v>
      </c>
      <c r="B27" s="581"/>
      <c r="C27" s="535"/>
      <c r="D27" s="536" t="s">
        <v>159</v>
      </c>
      <c r="E27" s="537"/>
      <c r="F27" s="538"/>
      <c r="G27" s="538"/>
      <c r="H27" s="539"/>
    </row>
    <row r="28" spans="1:8" s="540" customFormat="1" ht="56.25" customHeight="1">
      <c r="A28" s="569"/>
      <c r="B28" s="571">
        <v>85212</v>
      </c>
      <c r="C28" s="543"/>
      <c r="D28" s="544" t="s">
        <v>445</v>
      </c>
      <c r="E28" s="545"/>
      <c r="F28" s="546"/>
      <c r="G28" s="546"/>
      <c r="H28" s="547"/>
    </row>
    <row r="29" spans="1:8" ht="51" customHeight="1">
      <c r="A29" s="572"/>
      <c r="B29" s="3"/>
      <c r="C29" s="550">
        <v>2010</v>
      </c>
      <c r="D29" s="573" t="s">
        <v>443</v>
      </c>
      <c r="E29" s="34" t="s">
        <v>17</v>
      </c>
      <c r="F29" s="552">
        <v>715352</v>
      </c>
      <c r="G29" s="552">
        <v>704740.91</v>
      </c>
      <c r="H29" s="554">
        <f>G29/F29</f>
        <v>0.9851666172737338</v>
      </c>
    </row>
    <row r="30" spans="1:8" ht="18" customHeight="1">
      <c r="A30" s="572"/>
      <c r="B30" s="575"/>
      <c r="C30" s="574"/>
      <c r="D30" s="556"/>
      <c r="E30" s="557"/>
      <c r="F30" s="558">
        <f>SUM(F29:F29)</f>
        <v>715352</v>
      </c>
      <c r="G30" s="558">
        <f>SUM(G29:G29)</f>
        <v>704740.91</v>
      </c>
      <c r="H30" s="559">
        <f>G30/F30</f>
        <v>0.9851666172737338</v>
      </c>
    </row>
    <row r="31" spans="1:8" s="540" customFormat="1" ht="51" customHeight="1">
      <c r="A31" s="582"/>
      <c r="B31" s="583">
        <v>85213</v>
      </c>
      <c r="C31" s="584"/>
      <c r="D31" s="585" t="s">
        <v>446</v>
      </c>
      <c r="E31" s="586"/>
      <c r="F31" s="587"/>
      <c r="G31" s="587"/>
      <c r="H31" s="588"/>
    </row>
    <row r="32" spans="1:8" ht="53.25" customHeight="1">
      <c r="A32" s="572"/>
      <c r="B32" s="3"/>
      <c r="C32" s="550">
        <v>2010</v>
      </c>
      <c r="D32" s="573" t="s">
        <v>443</v>
      </c>
      <c r="E32" s="34" t="s">
        <v>17</v>
      </c>
      <c r="F32" s="552">
        <v>1458</v>
      </c>
      <c r="G32" s="553">
        <v>1457.28</v>
      </c>
      <c r="H32" s="554">
        <f>G32/F32</f>
        <v>0.9995061728395062</v>
      </c>
    </row>
    <row r="33" spans="1:8" ht="21" customHeight="1">
      <c r="A33" s="574"/>
      <c r="B33" s="575"/>
      <c r="C33" s="574"/>
      <c r="D33" s="556"/>
      <c r="E33" s="557"/>
      <c r="F33" s="558">
        <f>SUM(F32:F32)</f>
        <v>1458</v>
      </c>
      <c r="G33" s="558">
        <f>SUM(G32:G32)</f>
        <v>1457.28</v>
      </c>
      <c r="H33" s="559">
        <f>G33/F33</f>
        <v>0.9995061728395062</v>
      </c>
    </row>
    <row r="34" spans="1:8" s="540" customFormat="1" ht="25.5" customHeight="1">
      <c r="A34" s="569"/>
      <c r="B34" s="571">
        <v>85214</v>
      </c>
      <c r="C34" s="543"/>
      <c r="D34" s="544" t="s">
        <v>165</v>
      </c>
      <c r="E34" s="545"/>
      <c r="F34" s="553"/>
      <c r="G34" s="553"/>
      <c r="H34" s="554"/>
    </row>
    <row r="35" spans="1:8" ht="51.75" customHeight="1">
      <c r="A35" s="572"/>
      <c r="B35" s="3"/>
      <c r="C35" s="550">
        <v>2010</v>
      </c>
      <c r="D35" s="573" t="s">
        <v>443</v>
      </c>
      <c r="E35" s="34" t="s">
        <v>17</v>
      </c>
      <c r="F35" s="552">
        <v>10110</v>
      </c>
      <c r="G35" s="552">
        <v>9912</v>
      </c>
      <c r="H35" s="554">
        <f>G35/F35</f>
        <v>0.9804154302670623</v>
      </c>
    </row>
    <row r="36" spans="1:8" ht="17.25" customHeight="1">
      <c r="A36" s="572"/>
      <c r="B36" s="575"/>
      <c r="C36" s="574"/>
      <c r="D36" s="556"/>
      <c r="E36" s="557"/>
      <c r="F36" s="558">
        <f>SUM(F35:F35)</f>
        <v>10110</v>
      </c>
      <c r="G36" s="558">
        <f>SUM(G35:G35)</f>
        <v>9912</v>
      </c>
      <c r="H36" s="559">
        <f>G36/F36</f>
        <v>0.9804154302670623</v>
      </c>
    </row>
    <row r="37" spans="1:8" ht="21" customHeight="1">
      <c r="A37" s="535"/>
      <c r="B37" s="535"/>
      <c r="C37" s="568"/>
      <c r="D37" s="536"/>
      <c r="E37" s="563"/>
      <c r="F37" s="564">
        <f>F36+F33+F30</f>
        <v>726920</v>
      </c>
      <c r="G37" s="564">
        <f>G36+G33+G30</f>
        <v>716110.1900000001</v>
      </c>
      <c r="H37" s="565">
        <f>G37/F37</f>
        <v>0.9851292989599957</v>
      </c>
    </row>
    <row r="38" spans="1:8" s="529" customFormat="1" ht="28.5" customHeight="1" thickBot="1">
      <c r="A38" s="589" t="s">
        <v>447</v>
      </c>
      <c r="B38" s="589"/>
      <c r="C38" s="589"/>
      <c r="D38" s="589"/>
      <c r="E38" s="589"/>
      <c r="F38" s="590">
        <f>F37+F26+F21+F13+F8</f>
        <v>778769.68</v>
      </c>
      <c r="G38" s="590">
        <f>G37+G26+G21+G13+G8</f>
        <v>767613.78</v>
      </c>
      <c r="H38" s="591">
        <v>0.9856</v>
      </c>
    </row>
    <row r="39" spans="6:8" ht="12" customHeight="1">
      <c r="F39" s="592"/>
      <c r="G39" s="592"/>
      <c r="H39" s="593"/>
    </row>
  </sheetData>
  <mergeCells count="2">
    <mergeCell ref="A1:H1"/>
    <mergeCell ref="A38:E38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B1">
      <selection activeCell="E47" sqref="E47:E48"/>
    </sheetView>
  </sheetViews>
  <sheetFormatPr defaultColWidth="9.140625" defaultRowHeight="12" customHeight="1"/>
  <cols>
    <col min="1" max="1" width="8.57421875" style="595" customWidth="1"/>
    <col min="2" max="2" width="12.00390625" style="595" customWidth="1"/>
    <col min="3" max="3" width="12.140625" style="60" customWidth="1"/>
    <col min="4" max="4" width="40.00390625" style="594" customWidth="1"/>
    <col min="5" max="5" width="24.57421875" style="595" customWidth="1"/>
    <col min="6" max="6" width="18.28125" style="596" customWidth="1"/>
    <col min="7" max="7" width="17.421875" style="594" customWidth="1"/>
    <col min="8" max="8" width="9.140625" style="597" customWidth="1"/>
    <col min="9" max="16384" width="9.140625" style="594" customWidth="1"/>
  </cols>
  <sheetData>
    <row r="1" spans="1:8" ht="46.5" customHeight="1">
      <c r="A1" s="530" t="s">
        <v>448</v>
      </c>
      <c r="B1" s="530"/>
      <c r="C1" s="530"/>
      <c r="D1" s="530"/>
      <c r="E1" s="530"/>
      <c r="F1" s="530"/>
      <c r="G1" s="530"/>
      <c r="H1" s="530"/>
    </row>
    <row r="2" spans="1:8" ht="13.5" customHeight="1">
      <c r="A2" s="598"/>
      <c r="B2" s="598"/>
      <c r="C2" s="524"/>
      <c r="D2" s="523"/>
      <c r="E2" s="598"/>
      <c r="F2" s="527"/>
      <c r="G2" s="523"/>
      <c r="H2" s="528"/>
    </row>
    <row r="3" spans="1:8" s="595" customFormat="1" ht="27.75" customHeight="1">
      <c r="A3" s="599" t="s">
        <v>3</v>
      </c>
      <c r="B3" s="600" t="s">
        <v>4</v>
      </c>
      <c r="C3" s="532" t="s">
        <v>5</v>
      </c>
      <c r="D3" s="600" t="s">
        <v>437</v>
      </c>
      <c r="E3" s="600" t="s">
        <v>7</v>
      </c>
      <c r="F3" s="15" t="s">
        <v>438</v>
      </c>
      <c r="G3" s="600" t="s">
        <v>439</v>
      </c>
      <c r="H3" s="16" t="s">
        <v>10</v>
      </c>
    </row>
    <row r="4" spans="1:8" s="601" customFormat="1" ht="18.75" customHeight="1">
      <c r="A4" s="535" t="s">
        <v>11</v>
      </c>
      <c r="B4" s="602"/>
      <c r="C4" s="535"/>
      <c r="D4" s="603" t="s">
        <v>12</v>
      </c>
      <c r="E4" s="604"/>
      <c r="F4" s="605"/>
      <c r="G4" s="605"/>
      <c r="H4" s="554"/>
    </row>
    <row r="5" spans="1:8" s="606" customFormat="1" ht="18.75" customHeight="1">
      <c r="A5" s="607"/>
      <c r="B5" s="608" t="s">
        <v>13</v>
      </c>
      <c r="C5" s="577"/>
      <c r="D5" s="609" t="s">
        <v>14</v>
      </c>
      <c r="E5" s="610"/>
      <c r="F5" s="611"/>
      <c r="G5" s="611"/>
      <c r="H5" s="547"/>
    </row>
    <row r="6" spans="1:8" ht="20.25" customHeight="1">
      <c r="A6" s="612"/>
      <c r="B6" s="613"/>
      <c r="C6" s="614" t="s">
        <v>221</v>
      </c>
      <c r="D6" s="615" t="s">
        <v>222</v>
      </c>
      <c r="E6" s="181" t="s">
        <v>17</v>
      </c>
      <c r="F6" s="616">
        <v>152.1</v>
      </c>
      <c r="G6" s="617">
        <v>152.1</v>
      </c>
      <c r="H6" s="554">
        <f>G6/F6</f>
        <v>1</v>
      </c>
    </row>
    <row r="7" spans="1:8" ht="20.25" customHeight="1">
      <c r="A7" s="612"/>
      <c r="B7" s="618"/>
      <c r="C7" s="619" t="s">
        <v>223</v>
      </c>
      <c r="D7" s="620" t="s">
        <v>224</v>
      </c>
      <c r="E7" s="181" t="s">
        <v>17</v>
      </c>
      <c r="F7" s="616">
        <v>7604.58</v>
      </c>
      <c r="G7" s="617">
        <v>7604.58</v>
      </c>
      <c r="H7" s="554">
        <f>G7/F7</f>
        <v>1</v>
      </c>
    </row>
    <row r="8" spans="1:8" ht="19.5" customHeight="1">
      <c r="A8" s="612"/>
      <c r="B8" s="612"/>
      <c r="C8" s="613"/>
      <c r="D8" s="621"/>
      <c r="E8" s="622"/>
      <c r="F8" s="558">
        <f>SUM(F6:F7)</f>
        <v>7756.68</v>
      </c>
      <c r="G8" s="558">
        <f>SUM(G6:G7)</f>
        <v>7756.68</v>
      </c>
      <c r="H8" s="623">
        <f>G8/F8</f>
        <v>1</v>
      </c>
    </row>
    <row r="9" spans="1:8" ht="19.5" customHeight="1">
      <c r="A9" s="624"/>
      <c r="B9" s="625"/>
      <c r="C9" s="626"/>
      <c r="D9" s="621"/>
      <c r="E9" s="627"/>
      <c r="F9" s="564">
        <f>F8</f>
        <v>7756.68</v>
      </c>
      <c r="G9" s="564">
        <f>G8</f>
        <v>7756.68</v>
      </c>
      <c r="H9" s="628">
        <f>G9/F9</f>
        <v>1</v>
      </c>
    </row>
    <row r="10" spans="1:8" s="601" customFormat="1" ht="19.5" customHeight="1">
      <c r="A10" s="629">
        <v>750</v>
      </c>
      <c r="B10" s="630"/>
      <c r="C10" s="568"/>
      <c r="D10" s="603" t="s">
        <v>63</v>
      </c>
      <c r="E10" s="604"/>
      <c r="F10" s="605"/>
      <c r="G10" s="605"/>
      <c r="H10" s="554"/>
    </row>
    <row r="11" spans="1:8" s="606" customFormat="1" ht="21" customHeight="1">
      <c r="A11" s="631"/>
      <c r="B11" s="632">
        <v>75011</v>
      </c>
      <c r="C11" s="577"/>
      <c r="D11" s="609" t="s">
        <v>65</v>
      </c>
      <c r="E11" s="610"/>
      <c r="F11" s="611"/>
      <c r="G11" s="611"/>
      <c r="H11" s="547"/>
    </row>
    <row r="12" spans="1:8" ht="19.5" customHeight="1">
      <c r="A12" s="624"/>
      <c r="B12" s="633"/>
      <c r="C12" s="634" t="s">
        <v>227</v>
      </c>
      <c r="D12" s="133" t="s">
        <v>228</v>
      </c>
      <c r="E12" s="34" t="s">
        <v>17</v>
      </c>
      <c r="F12" s="635">
        <v>27461.07</v>
      </c>
      <c r="G12" s="636">
        <v>27461.07</v>
      </c>
      <c r="H12" s="554">
        <f aca="true" t="shared" si="0" ref="H12:H19">G12/F12</f>
        <v>1</v>
      </c>
    </row>
    <row r="13" spans="1:8" ht="19.5" customHeight="1">
      <c r="A13" s="624"/>
      <c r="B13" s="637"/>
      <c r="C13" s="634" t="s">
        <v>229</v>
      </c>
      <c r="D13" s="133" t="s">
        <v>230</v>
      </c>
      <c r="E13" s="34" t="s">
        <v>17</v>
      </c>
      <c r="F13" s="635">
        <v>2612</v>
      </c>
      <c r="G13" s="636">
        <v>2612</v>
      </c>
      <c r="H13" s="554">
        <f t="shared" si="0"/>
        <v>1</v>
      </c>
    </row>
    <row r="14" spans="1:8" ht="19.5" customHeight="1">
      <c r="A14" s="624"/>
      <c r="B14" s="637"/>
      <c r="C14" s="137" t="s">
        <v>231</v>
      </c>
      <c r="D14" s="134" t="s">
        <v>232</v>
      </c>
      <c r="E14" s="172" t="s">
        <v>17</v>
      </c>
      <c r="F14" s="638">
        <v>4170.29</v>
      </c>
      <c r="G14" s="636">
        <v>4170.29</v>
      </c>
      <c r="H14" s="554">
        <f t="shared" si="0"/>
        <v>1</v>
      </c>
    </row>
    <row r="15" spans="1:8" ht="19.5" customHeight="1">
      <c r="A15" s="624"/>
      <c r="B15" s="637"/>
      <c r="C15" s="639" t="s">
        <v>233</v>
      </c>
      <c r="D15" s="128" t="s">
        <v>234</v>
      </c>
      <c r="E15" s="181" t="s">
        <v>17</v>
      </c>
      <c r="F15" s="640">
        <v>672.64</v>
      </c>
      <c r="G15" s="636">
        <v>672.64</v>
      </c>
      <c r="H15" s="554">
        <f t="shared" si="0"/>
        <v>1</v>
      </c>
    </row>
    <row r="16" spans="1:8" ht="26.25" customHeight="1">
      <c r="A16" s="624"/>
      <c r="B16" s="637"/>
      <c r="C16" s="641">
        <v>4210</v>
      </c>
      <c r="D16" s="33" t="s">
        <v>238</v>
      </c>
      <c r="E16" s="181" t="s">
        <v>17</v>
      </c>
      <c r="F16" s="642">
        <v>526</v>
      </c>
      <c r="G16" s="636">
        <v>525.97</v>
      </c>
      <c r="H16" s="554">
        <f t="shared" si="0"/>
        <v>0.9999429657794677</v>
      </c>
    </row>
    <row r="17" spans="1:8" ht="27.75" customHeight="1">
      <c r="A17" s="624"/>
      <c r="B17" s="637"/>
      <c r="C17" s="634" t="s">
        <v>251</v>
      </c>
      <c r="D17" s="33" t="s">
        <v>252</v>
      </c>
      <c r="E17" s="181" t="s">
        <v>226</v>
      </c>
      <c r="F17" s="643">
        <v>700</v>
      </c>
      <c r="G17" s="636">
        <v>466.11</v>
      </c>
      <c r="H17" s="554">
        <f t="shared" si="0"/>
        <v>0.6658714285714286</v>
      </c>
    </row>
    <row r="18" spans="1:8" ht="19.5" customHeight="1">
      <c r="A18" s="624"/>
      <c r="B18" s="624"/>
      <c r="C18" s="613"/>
      <c r="D18" s="621"/>
      <c r="E18" s="622"/>
      <c r="F18" s="558">
        <f>SUM(F12:F17)</f>
        <v>36142</v>
      </c>
      <c r="G18" s="558">
        <f>SUM(G12:G17)</f>
        <v>35908.08</v>
      </c>
      <c r="H18" s="623">
        <f t="shared" si="0"/>
        <v>0.9935277516462842</v>
      </c>
    </row>
    <row r="19" spans="1:8" ht="19.5" customHeight="1">
      <c r="A19" s="624"/>
      <c r="B19" s="625"/>
      <c r="C19" s="626"/>
      <c r="D19" s="621"/>
      <c r="E19" s="627"/>
      <c r="F19" s="564">
        <f>F18</f>
        <v>36142</v>
      </c>
      <c r="G19" s="564">
        <f>G18</f>
        <v>35908.08</v>
      </c>
      <c r="H19" s="628">
        <f t="shared" si="0"/>
        <v>0.9935277516462842</v>
      </c>
    </row>
    <row r="20" spans="1:8" s="601" customFormat="1" ht="47.25" customHeight="1">
      <c r="A20" s="629">
        <v>751</v>
      </c>
      <c r="B20" s="644"/>
      <c r="C20" s="535"/>
      <c r="D20" s="603" t="s">
        <v>77</v>
      </c>
      <c r="E20" s="604"/>
      <c r="F20" s="605"/>
      <c r="G20" s="605"/>
      <c r="H20" s="554"/>
    </row>
    <row r="21" spans="1:8" s="606" customFormat="1" ht="26.25" customHeight="1">
      <c r="A21" s="645"/>
      <c r="B21" s="646">
        <v>75101</v>
      </c>
      <c r="C21" s="577"/>
      <c r="D21" s="609" t="s">
        <v>442</v>
      </c>
      <c r="E21" s="647"/>
      <c r="F21" s="611"/>
      <c r="G21" s="648"/>
      <c r="H21" s="547"/>
    </row>
    <row r="22" spans="1:8" ht="19.5" customHeight="1">
      <c r="A22" s="649"/>
      <c r="B22" s="650"/>
      <c r="C22" s="162" t="s">
        <v>231</v>
      </c>
      <c r="D22" s="133" t="s">
        <v>232</v>
      </c>
      <c r="E22" s="181" t="s">
        <v>17</v>
      </c>
      <c r="F22" s="635">
        <v>387.35</v>
      </c>
      <c r="G22" s="651">
        <v>387.35</v>
      </c>
      <c r="H22" s="554">
        <f>G22/F22</f>
        <v>1</v>
      </c>
    </row>
    <row r="23" spans="1:8" ht="19.5" customHeight="1">
      <c r="A23" s="652"/>
      <c r="B23" s="653"/>
      <c r="C23" s="654" t="s">
        <v>233</v>
      </c>
      <c r="D23" s="134" t="s">
        <v>234</v>
      </c>
      <c r="E23" s="181" t="s">
        <v>17</v>
      </c>
      <c r="F23" s="638">
        <v>62.65</v>
      </c>
      <c r="G23" s="636">
        <v>62.48</v>
      </c>
      <c r="H23" s="554">
        <f>G23/F23</f>
        <v>0.9972865123703112</v>
      </c>
    </row>
    <row r="24" spans="1:8" ht="19.5" customHeight="1">
      <c r="A24" s="655"/>
      <c r="B24" s="656"/>
      <c r="C24" s="657" t="s">
        <v>235</v>
      </c>
      <c r="D24" s="132" t="s">
        <v>236</v>
      </c>
      <c r="E24" s="181" t="s">
        <v>17</v>
      </c>
      <c r="F24" s="658">
        <v>2550</v>
      </c>
      <c r="G24" s="636">
        <v>2550</v>
      </c>
      <c r="H24" s="554">
        <f>G24/F24</f>
        <v>1</v>
      </c>
    </row>
    <row r="25" spans="1:8" ht="19.5" customHeight="1">
      <c r="A25" s="659"/>
      <c r="B25" s="660"/>
      <c r="C25" s="661"/>
      <c r="D25" s="662"/>
      <c r="E25" s="622"/>
      <c r="F25" s="558">
        <f>SUM(F22:F24)</f>
        <v>3000</v>
      </c>
      <c r="G25" s="558">
        <f>SUM(G22:G24)</f>
        <v>2999.83</v>
      </c>
      <c r="H25" s="623">
        <f>G25/F25</f>
        <v>0.9999433333333333</v>
      </c>
    </row>
    <row r="26" spans="1:8" ht="19.5" customHeight="1">
      <c r="A26" s="76"/>
      <c r="B26" s="104">
        <v>75113</v>
      </c>
      <c r="C26" s="663"/>
      <c r="D26" s="135"/>
      <c r="E26" s="664"/>
      <c r="F26" s="635"/>
      <c r="G26" s="665"/>
      <c r="H26" s="666"/>
    </row>
    <row r="27" spans="1:8" ht="21" customHeight="1">
      <c r="A27" s="76"/>
      <c r="B27" s="667"/>
      <c r="C27" s="668">
        <v>3030</v>
      </c>
      <c r="D27" s="133" t="s">
        <v>318</v>
      </c>
      <c r="E27" s="181" t="s">
        <v>17</v>
      </c>
      <c r="F27" s="635">
        <v>1980</v>
      </c>
      <c r="G27" s="669">
        <v>1980</v>
      </c>
      <c r="H27" s="666">
        <f aca="true" t="shared" si="1" ref="H27:H35">G27/F27</f>
        <v>1</v>
      </c>
    </row>
    <row r="28" spans="1:8" ht="21" customHeight="1">
      <c r="A28" s="76"/>
      <c r="B28" s="667"/>
      <c r="C28" s="668">
        <v>4110</v>
      </c>
      <c r="D28" s="133" t="s">
        <v>319</v>
      </c>
      <c r="E28" s="181" t="s">
        <v>17</v>
      </c>
      <c r="F28" s="635">
        <v>209.16</v>
      </c>
      <c r="G28" s="669">
        <v>209.16</v>
      </c>
      <c r="H28" s="666">
        <f t="shared" si="1"/>
        <v>1</v>
      </c>
    </row>
    <row r="29" spans="1:8" ht="21" customHeight="1">
      <c r="A29" s="76"/>
      <c r="B29" s="667"/>
      <c r="C29" s="668">
        <v>4120</v>
      </c>
      <c r="D29" s="133" t="s">
        <v>234</v>
      </c>
      <c r="E29" s="181" t="s">
        <v>17</v>
      </c>
      <c r="F29" s="635">
        <v>33.72</v>
      </c>
      <c r="G29" s="669">
        <v>33.72</v>
      </c>
      <c r="H29" s="666">
        <f t="shared" si="1"/>
        <v>1</v>
      </c>
    </row>
    <row r="30" spans="1:8" ht="21" customHeight="1">
      <c r="A30" s="76"/>
      <c r="B30" s="667"/>
      <c r="C30" s="668">
        <v>4170</v>
      </c>
      <c r="D30" s="133" t="s">
        <v>236</v>
      </c>
      <c r="E30" s="181" t="s">
        <v>17</v>
      </c>
      <c r="F30" s="635">
        <v>1547.04</v>
      </c>
      <c r="G30" s="669">
        <v>1547.04</v>
      </c>
      <c r="H30" s="666">
        <f t="shared" si="1"/>
        <v>1</v>
      </c>
    </row>
    <row r="31" spans="1:8" ht="21" customHeight="1">
      <c r="A31" s="76"/>
      <c r="B31" s="667"/>
      <c r="C31" s="668">
        <v>4210</v>
      </c>
      <c r="D31" s="133" t="s">
        <v>238</v>
      </c>
      <c r="E31" s="181" t="s">
        <v>17</v>
      </c>
      <c r="F31" s="635">
        <v>754.77</v>
      </c>
      <c r="G31" s="669">
        <v>754.77</v>
      </c>
      <c r="H31" s="666">
        <f t="shared" si="1"/>
        <v>1</v>
      </c>
    </row>
    <row r="32" spans="1:8" ht="21" customHeight="1">
      <c r="A32" s="76"/>
      <c r="B32" s="667"/>
      <c r="C32" s="668">
        <v>4300</v>
      </c>
      <c r="D32" s="133" t="s">
        <v>222</v>
      </c>
      <c r="E32" s="181" t="s">
        <v>226</v>
      </c>
      <c r="F32" s="635">
        <v>212</v>
      </c>
      <c r="G32" s="669">
        <v>100</v>
      </c>
      <c r="H32" s="666">
        <f t="shared" si="1"/>
        <v>0.4716981132075472</v>
      </c>
    </row>
    <row r="33" spans="1:8" ht="21" customHeight="1">
      <c r="A33" s="76"/>
      <c r="B33" s="667"/>
      <c r="C33" s="668">
        <v>4410</v>
      </c>
      <c r="D33" s="133" t="s">
        <v>252</v>
      </c>
      <c r="E33" s="181" t="s">
        <v>17</v>
      </c>
      <c r="F33" s="635">
        <v>155.31</v>
      </c>
      <c r="G33" s="669">
        <v>155.31</v>
      </c>
      <c r="H33" s="666">
        <f t="shared" si="1"/>
        <v>1</v>
      </c>
    </row>
    <row r="34" spans="1:8" ht="19.5" customHeight="1">
      <c r="A34" s="76"/>
      <c r="B34" s="667"/>
      <c r="C34" s="165"/>
      <c r="D34" s="157"/>
      <c r="E34" s="670"/>
      <c r="F34" s="671">
        <f>SUM(F27:F33)</f>
        <v>4892</v>
      </c>
      <c r="G34" s="672">
        <f>SUM(G27:G33)</f>
        <v>4780</v>
      </c>
      <c r="H34" s="673">
        <f t="shared" si="1"/>
        <v>0.9771054783319706</v>
      </c>
    </row>
    <row r="35" spans="1:8" s="674" customFormat="1" ht="19.5" customHeight="1">
      <c r="A35" s="675"/>
      <c r="B35" s="676"/>
      <c r="C35" s="677"/>
      <c r="D35" s="149"/>
      <c r="E35" s="678"/>
      <c r="F35" s="679">
        <f>F25+F34</f>
        <v>7892</v>
      </c>
      <c r="G35" s="680">
        <f>G25+G34</f>
        <v>7779.83</v>
      </c>
      <c r="H35" s="681">
        <f t="shared" si="1"/>
        <v>0.9857868727825646</v>
      </c>
    </row>
    <row r="36" spans="1:8" ht="33.75" customHeight="1">
      <c r="A36" s="630">
        <v>851</v>
      </c>
      <c r="B36" s="682"/>
      <c r="C36" s="576"/>
      <c r="D36" s="603" t="s">
        <v>152</v>
      </c>
      <c r="E36" s="683"/>
      <c r="F36" s="684"/>
      <c r="G36" s="684"/>
      <c r="H36" s="554"/>
    </row>
    <row r="37" spans="1:8" s="606" customFormat="1" ht="21" customHeight="1">
      <c r="A37" s="685"/>
      <c r="B37" s="646">
        <v>85195</v>
      </c>
      <c r="C37" s="686"/>
      <c r="D37" s="687" t="s">
        <v>14</v>
      </c>
      <c r="E37" s="688"/>
      <c r="F37" s="648"/>
      <c r="G37" s="648"/>
      <c r="H37" s="547"/>
    </row>
    <row r="38" spans="1:8" ht="33" customHeight="1">
      <c r="A38" s="76"/>
      <c r="B38" s="100"/>
      <c r="C38" s="689">
        <v>4740</v>
      </c>
      <c r="D38" s="690" t="s">
        <v>286</v>
      </c>
      <c r="E38" s="181" t="s">
        <v>17</v>
      </c>
      <c r="F38" s="635">
        <v>59</v>
      </c>
      <c r="G38" s="636">
        <v>59</v>
      </c>
      <c r="H38" s="666">
        <f>G38/F38</f>
        <v>1</v>
      </c>
    </row>
    <row r="39" spans="1:8" s="606" customFormat="1" ht="21" customHeight="1">
      <c r="A39" s="691"/>
      <c r="B39" s="624"/>
      <c r="C39" s="692"/>
      <c r="D39" s="693"/>
      <c r="E39" s="694"/>
      <c r="F39" s="558">
        <f>SUM(F38:F38)</f>
        <v>59</v>
      </c>
      <c r="G39" s="558">
        <f>SUM(G38:G38)</f>
        <v>59</v>
      </c>
      <c r="H39" s="623">
        <f>G39/F39</f>
        <v>1</v>
      </c>
    </row>
    <row r="40" spans="1:8" s="601" customFormat="1" ht="21" customHeight="1">
      <c r="A40" s="695"/>
      <c r="B40" s="695"/>
      <c r="C40" s="535"/>
      <c r="D40" s="696"/>
      <c r="E40" s="697"/>
      <c r="F40" s="564">
        <f>F39</f>
        <v>59</v>
      </c>
      <c r="G40" s="564">
        <f>G39</f>
        <v>59</v>
      </c>
      <c r="H40" s="628">
        <f>G40/F40</f>
        <v>1</v>
      </c>
    </row>
    <row r="41" spans="1:8" ht="21" customHeight="1">
      <c r="A41" s="629">
        <v>852</v>
      </c>
      <c r="B41" s="632"/>
      <c r="C41" s="576"/>
      <c r="D41" s="603" t="s">
        <v>159</v>
      </c>
      <c r="E41" s="683"/>
      <c r="F41" s="684"/>
      <c r="G41" s="684"/>
      <c r="H41" s="554"/>
    </row>
    <row r="42" spans="1:8" s="606" customFormat="1" ht="49.5" customHeight="1">
      <c r="A42" s="698"/>
      <c r="B42" s="646">
        <v>85212</v>
      </c>
      <c r="C42" s="577"/>
      <c r="D42" s="609" t="s">
        <v>449</v>
      </c>
      <c r="E42" s="610"/>
      <c r="F42" s="648"/>
      <c r="G42" s="648"/>
      <c r="H42" s="547"/>
    </row>
    <row r="43" spans="1:8" ht="16.5" customHeight="1">
      <c r="A43" s="54"/>
      <c r="B43" s="76"/>
      <c r="C43" s="634" t="s">
        <v>403</v>
      </c>
      <c r="D43" s="690" t="s">
        <v>404</v>
      </c>
      <c r="E43" s="181" t="s">
        <v>17</v>
      </c>
      <c r="F43" s="635">
        <v>691944</v>
      </c>
      <c r="G43" s="635">
        <v>682877.27</v>
      </c>
      <c r="H43" s="666">
        <f aca="true" t="shared" si="2" ref="H43:H52">G43/F43</f>
        <v>0.9868967286369995</v>
      </c>
    </row>
    <row r="44" spans="1:8" ht="16.5" customHeight="1">
      <c r="A44" s="54"/>
      <c r="B44" s="76"/>
      <c r="C44" s="634" t="s">
        <v>227</v>
      </c>
      <c r="D44" s="690" t="s">
        <v>228</v>
      </c>
      <c r="E44" s="181" t="s">
        <v>17</v>
      </c>
      <c r="F44" s="635">
        <v>16000</v>
      </c>
      <c r="G44" s="635">
        <v>16000</v>
      </c>
      <c r="H44" s="666">
        <f t="shared" si="2"/>
        <v>1</v>
      </c>
    </row>
    <row r="45" spans="1:8" ht="26.25" customHeight="1">
      <c r="A45" s="54"/>
      <c r="B45" s="76"/>
      <c r="C45" s="634" t="s">
        <v>231</v>
      </c>
      <c r="D45" s="690" t="s">
        <v>232</v>
      </c>
      <c r="E45" s="181" t="s">
        <v>17</v>
      </c>
      <c r="F45" s="635">
        <v>5278</v>
      </c>
      <c r="G45" s="635">
        <v>4077.85</v>
      </c>
      <c r="H45" s="666">
        <f t="shared" si="2"/>
        <v>0.7726127320954908</v>
      </c>
    </row>
    <row r="46" spans="1:8" ht="26.25" customHeight="1">
      <c r="A46" s="64"/>
      <c r="B46" s="78"/>
      <c r="C46" s="137" t="s">
        <v>233</v>
      </c>
      <c r="D46" s="699" t="s">
        <v>234</v>
      </c>
      <c r="E46" s="181" t="s">
        <v>226</v>
      </c>
      <c r="F46" s="638">
        <v>441</v>
      </c>
      <c r="G46" s="638">
        <v>395.99</v>
      </c>
      <c r="H46" s="666">
        <f t="shared" si="2"/>
        <v>0.8979365079365079</v>
      </c>
    </row>
    <row r="47" spans="1:8" ht="26.25" customHeight="1">
      <c r="A47" s="50"/>
      <c r="B47" s="73"/>
      <c r="C47" s="639" t="s">
        <v>237</v>
      </c>
      <c r="D47" s="700" t="s">
        <v>238</v>
      </c>
      <c r="E47" s="181" t="s">
        <v>17</v>
      </c>
      <c r="F47" s="658">
        <v>389</v>
      </c>
      <c r="G47" s="701">
        <v>389</v>
      </c>
      <c r="H47" s="666">
        <f t="shared" si="2"/>
        <v>1</v>
      </c>
    </row>
    <row r="48" spans="1:8" ht="23.25" customHeight="1">
      <c r="A48" s="54"/>
      <c r="B48" s="76"/>
      <c r="C48" s="634" t="s">
        <v>221</v>
      </c>
      <c r="D48" s="690" t="s">
        <v>222</v>
      </c>
      <c r="E48" s="181" t="s">
        <v>226</v>
      </c>
      <c r="F48" s="635">
        <v>500</v>
      </c>
      <c r="G48" s="665">
        <v>400.8</v>
      </c>
      <c r="H48" s="666">
        <f t="shared" si="2"/>
        <v>0.8016</v>
      </c>
    </row>
    <row r="49" spans="1:8" ht="27" customHeight="1">
      <c r="A49" s="54"/>
      <c r="B49" s="76"/>
      <c r="C49" s="634" t="s">
        <v>264</v>
      </c>
      <c r="D49" s="690" t="s">
        <v>265</v>
      </c>
      <c r="E49" s="181" t="s">
        <v>17</v>
      </c>
      <c r="F49" s="635">
        <v>300</v>
      </c>
      <c r="G49" s="665">
        <v>300</v>
      </c>
      <c r="H49" s="666">
        <f t="shared" si="2"/>
        <v>1</v>
      </c>
    </row>
    <row r="50" spans="1:8" ht="27" customHeight="1">
      <c r="A50" s="54"/>
      <c r="B50" s="76"/>
      <c r="C50" s="689" t="s">
        <v>285</v>
      </c>
      <c r="D50" s="690" t="s">
        <v>286</v>
      </c>
      <c r="E50" s="181" t="s">
        <v>226</v>
      </c>
      <c r="F50" s="635">
        <v>200</v>
      </c>
      <c r="G50" s="665">
        <v>0</v>
      </c>
      <c r="H50" s="666">
        <f t="shared" si="2"/>
        <v>0</v>
      </c>
    </row>
    <row r="51" spans="1:8" ht="27" customHeight="1">
      <c r="A51" s="54"/>
      <c r="B51" s="76"/>
      <c r="C51" s="639" t="s">
        <v>287</v>
      </c>
      <c r="D51" s="690" t="s">
        <v>288</v>
      </c>
      <c r="E51" s="181" t="s">
        <v>17</v>
      </c>
      <c r="F51" s="635">
        <v>300</v>
      </c>
      <c r="G51" s="665">
        <v>300</v>
      </c>
      <c r="H51" s="666">
        <f t="shared" si="2"/>
        <v>1</v>
      </c>
    </row>
    <row r="52" spans="1:8" s="606" customFormat="1" ht="21" customHeight="1">
      <c r="A52" s="702"/>
      <c r="B52" s="660"/>
      <c r="C52" s="577"/>
      <c r="D52" s="609"/>
      <c r="E52" s="703"/>
      <c r="F52" s="558">
        <f>SUM(F43:F51)</f>
        <v>715352</v>
      </c>
      <c r="G52" s="558">
        <f>SUM(G43:G51)</f>
        <v>704740.91</v>
      </c>
      <c r="H52" s="623">
        <f t="shared" si="2"/>
        <v>0.9851666172737338</v>
      </c>
    </row>
    <row r="53" spans="1:8" s="606" customFormat="1" ht="48.75" customHeight="1">
      <c r="A53" s="702"/>
      <c r="B53" s="704">
        <v>85213</v>
      </c>
      <c r="C53" s="577"/>
      <c r="D53" s="609" t="s">
        <v>450</v>
      </c>
      <c r="E53" s="610"/>
      <c r="F53" s="648"/>
      <c r="G53" s="648"/>
      <c r="H53" s="547"/>
    </row>
    <row r="54" spans="1:8" ht="26.25" customHeight="1">
      <c r="A54" s="705"/>
      <c r="B54" s="706"/>
      <c r="C54" s="661" t="s">
        <v>406</v>
      </c>
      <c r="D54" s="620" t="s">
        <v>407</v>
      </c>
      <c r="E54" s="181" t="s">
        <v>17</v>
      </c>
      <c r="F54" s="635">
        <v>1458</v>
      </c>
      <c r="G54" s="665">
        <v>1457.28</v>
      </c>
      <c r="H54" s="554">
        <f>G54/F54</f>
        <v>0.9995061728395062</v>
      </c>
    </row>
    <row r="55" spans="1:8" s="606" customFormat="1" ht="21" customHeight="1">
      <c r="A55" s="702"/>
      <c r="B55" s="706"/>
      <c r="C55" s="577"/>
      <c r="D55" s="609"/>
      <c r="E55" s="703"/>
      <c r="F55" s="558">
        <f>SUM(F54)</f>
        <v>1458</v>
      </c>
      <c r="G55" s="558">
        <f>SUM(G54)</f>
        <v>1457.28</v>
      </c>
      <c r="H55" s="623">
        <f>G55/F55</f>
        <v>0.9995061728395062</v>
      </c>
    </row>
    <row r="56" spans="1:8" s="606" customFormat="1" ht="26.25" customHeight="1">
      <c r="A56" s="702"/>
      <c r="B56" s="704">
        <v>85214</v>
      </c>
      <c r="C56" s="577"/>
      <c r="D56" s="609" t="s">
        <v>451</v>
      </c>
      <c r="E56" s="610"/>
      <c r="F56" s="648"/>
      <c r="G56" s="648"/>
      <c r="H56" s="547"/>
    </row>
    <row r="57" spans="1:8" ht="21.75" customHeight="1">
      <c r="A57" s="705"/>
      <c r="B57" s="706"/>
      <c r="C57" s="661" t="s">
        <v>403</v>
      </c>
      <c r="D57" s="620" t="s">
        <v>404</v>
      </c>
      <c r="E57" s="181" t="s">
        <v>17</v>
      </c>
      <c r="F57" s="684">
        <v>10110</v>
      </c>
      <c r="G57" s="684">
        <v>9912</v>
      </c>
      <c r="H57" s="554">
        <f>G57/F57</f>
        <v>0.9804154302670623</v>
      </c>
    </row>
    <row r="58" spans="1:8" s="606" customFormat="1" ht="21" customHeight="1">
      <c r="A58" s="707"/>
      <c r="B58" s="660"/>
      <c r="C58" s="577"/>
      <c r="D58" s="609"/>
      <c r="E58" s="703"/>
      <c r="F58" s="558">
        <f>SUM(F57:F57)</f>
        <v>10110</v>
      </c>
      <c r="G58" s="558">
        <f>SUM(G57:G57)</f>
        <v>9912</v>
      </c>
      <c r="H58" s="708">
        <f>G58/F58</f>
        <v>0.9804154302670623</v>
      </c>
    </row>
    <row r="59" spans="1:8" s="606" customFormat="1" ht="21" customHeight="1">
      <c r="A59" s="709"/>
      <c r="B59" s="682"/>
      <c r="C59" s="710"/>
      <c r="D59" s="687"/>
      <c r="E59" s="711"/>
      <c r="F59" s="712">
        <f>+F58+F55+F52</f>
        <v>726920</v>
      </c>
      <c r="G59" s="712">
        <f>+G58+G55+G52</f>
        <v>716110.1900000001</v>
      </c>
      <c r="H59" s="628">
        <f>G59/F59</f>
        <v>0.9851292989599957</v>
      </c>
    </row>
    <row r="60" spans="1:8" s="601" customFormat="1" ht="22.5" customHeight="1" thickBot="1">
      <c r="A60" s="713" t="s">
        <v>447</v>
      </c>
      <c r="B60" s="713"/>
      <c r="C60" s="713"/>
      <c r="D60" s="713"/>
      <c r="E60" s="713"/>
      <c r="F60" s="590">
        <f>F59+F40+F35+F19+F9</f>
        <v>778769.68</v>
      </c>
      <c r="G60" s="590">
        <f>G59+G40+G35+G19+G9</f>
        <v>767613.78</v>
      </c>
      <c r="H60" s="565">
        <v>0.9856</v>
      </c>
    </row>
    <row r="61" spans="3:8" ht="12" customHeight="1">
      <c r="C61" s="524"/>
      <c r="D61" s="523"/>
      <c r="E61" s="598"/>
      <c r="F61" s="527"/>
      <c r="G61" s="523"/>
      <c r="H61" s="528"/>
    </row>
  </sheetData>
  <mergeCells count="2">
    <mergeCell ref="A1:H1"/>
    <mergeCell ref="A60:E60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machulika</cp:lastModifiedBy>
  <cp:lastPrinted>2010-02-17T12:52:09Z</cp:lastPrinted>
  <dcterms:created xsi:type="dcterms:W3CDTF">2010-10-19T09:26:27Z</dcterms:created>
  <dcterms:modified xsi:type="dcterms:W3CDTF">2010-10-19T09:26:27Z</dcterms:modified>
  <cp:category/>
  <cp:version/>
  <cp:contentType/>
  <cp:contentStatus/>
</cp:coreProperties>
</file>