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0005" windowHeight="10005" tabRatio="603" activeTab="1"/>
  </bookViews>
  <sheets>
    <sheet name="ZESTAWIENIE DOCHODÓW ZA 2009 R." sheetId="1" r:id="rId1"/>
    <sheet name="ZESTAWIENIE WYDATKÓW ZA 2009 R." sheetId="2" r:id="rId2"/>
    <sheet name="REALIZACJA DOCHODÓW Z DOTACJI" sheetId="3" r:id="rId3"/>
    <sheet name="REALIZACJA WYDATKÓW Z DOTACJI" sheetId="4" r:id="rId4"/>
  </sheets>
  <definedNames/>
  <calcPr fullCalcOnLoad="1"/>
</workbook>
</file>

<file path=xl/sharedStrings.xml><?xml version="1.0" encoding="utf-8"?>
<sst xmlns="http://schemas.openxmlformats.org/spreadsheetml/2006/main" count="1909" uniqueCount="425">
  <si>
    <t xml:space="preserve">DOCHODY ZA I PÓŁROCZE 2009 ROKU </t>
  </si>
  <si>
    <t xml:space="preserve">REALIZACJA W POSZCZEGÓLNYCH DZIAŁACH, ROZDZIAŁACH I PARAGRAFACH </t>
  </si>
  <si>
    <t>PRZEDSTAWIA SIĘ NASTĘPUJĄCO :</t>
  </si>
  <si>
    <t>DZIAŁ</t>
  </si>
  <si>
    <t>ROZDZIAŁ</t>
  </si>
  <si>
    <t>PARAGRAF</t>
  </si>
  <si>
    <t>TREŚĆ</t>
  </si>
  <si>
    <t>OPIS WYKONANIA</t>
  </si>
  <si>
    <t>PLAN DOCHODÓW</t>
  </si>
  <si>
    <t>WYKONANIE  DOCHODÓW</t>
  </si>
  <si>
    <t>%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</si>
  <si>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</si>
  <si>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</si>
  <si>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</si>
  <si>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</si>
  <si>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</si>
  <si>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</si>
  <si>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wykonano wg planu</t>
  </si>
  <si>
    <t>400</t>
  </si>
  <si>
    <t>Wytwarzanie i zaopatrywanie w energię elektryczną, gaz i wodę</t>
  </si>
  <si>
    <t>40001</t>
  </si>
  <si>
    <t>Dostarczanie ciepła</t>
  </si>
  <si>
    <t>0830</t>
  </si>
  <si>
    <t>Wpływy z usług</t>
  </si>
  <si>
    <t>40002</t>
  </si>
  <si>
    <t>Dostarczanie wody</t>
  </si>
  <si>
    <t>0920</t>
  </si>
  <si>
    <t>Pozostałe odsetki</t>
  </si>
  <si>
    <t>nieprzewidziane dochody</t>
  </si>
  <si>
    <t>0970</t>
  </si>
  <si>
    <t>Wpływy z różnych dochodów</t>
  </si>
  <si>
    <t>40003</t>
  </si>
  <si>
    <t>Dostarczanie energii elektrycznej</t>
  </si>
  <si>
    <t xml:space="preserve">Pozostałe odsetki </t>
  </si>
  <si>
    <t>600</t>
  </si>
  <si>
    <t>Transport i łączność</t>
  </si>
  <si>
    <t>60014</t>
  </si>
  <si>
    <t>Drogi publiczne powiatowe</t>
  </si>
  <si>
    <t>6620</t>
  </si>
  <si>
    <t>Dotacje celowe otrzymane z powiatu na inwestycje i zakupy inwestycyjne realizowane na podstawie porozumień (umów) między jednostkami samorządu terytorialnego</t>
  </si>
  <si>
    <t>realizacja przewidziana w II półroczu</t>
  </si>
  <si>
    <t>700</t>
  </si>
  <si>
    <t>Gospodarka mieszkaniowa</t>
  </si>
  <si>
    <t>70005</t>
  </si>
  <si>
    <t>Gospodarka gruntami i nieruchomościami</t>
  </si>
  <si>
    <t>0470</t>
  </si>
  <si>
    <t>Wpływy z opłaty za zarząd, użytkowanie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</si>
  <si>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</si>
  <si>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</si>
  <si>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</si>
  <si>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</si>
  <si>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</si>
  <si>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</si>
  <si>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Działalność usługowa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</si>
  <si>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</si>
  <si>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</si>
  <si>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</si>
  <si>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</si>
  <si>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</si>
  <si>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</si>
  <si>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</si>
  <si>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Grzywny, mandaty i inne kary pieniężne od osób fizycznych</t>
  </si>
  <si>
    <t>2360</t>
  </si>
  <si>
    <t>Dochody jednostek samorządu terytorialnego związane z realizacją zadań z zakresu administracji rządowej oraz innych zadań zleconych ustawami</t>
  </si>
  <si>
    <t>Promocja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</si>
  <si>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</si>
  <si>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</si>
  <si>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</si>
  <si>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</si>
  <si>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do Parlamentu Europejskiego</t>
  </si>
  <si>
    <t>754</t>
  </si>
  <si>
    <t>Bezpieczeństwo publiczne i ochrona przeciwpożarowa</t>
  </si>
  <si>
    <t>Komendy powiatowe Policji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</si>
  <si>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</si>
  <si>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</si>
  <si>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</si>
  <si>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</si>
  <si>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</si>
  <si>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</si>
  <si>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</si>
  <si>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</si>
  <si>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</si>
  <si>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</si>
  <si>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</si>
  <si>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</si>
  <si>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 xml:space="preserve"> wpłata podatku od nieruchomości za lata 2005 i 2007 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</si>
  <si>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</si>
  <si>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</si>
  <si>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</si>
  <si>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</si>
  <si>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</si>
  <si>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</si>
  <si>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wpłata odsetek podatkowych za lata 2005 i 2007 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</si>
  <si>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</si>
  <si>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</si>
  <si>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</si>
  <si>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</si>
  <si>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</si>
  <si>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</si>
  <si>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</si>
  <si>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</si>
  <si>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</si>
  <si>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</si>
  <si>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</si>
  <si>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</si>
  <si>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</si>
  <si>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</si>
  <si>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</si>
  <si>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</si>
  <si>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</si>
  <si>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</si>
  <si>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0510</t>
  </si>
  <si>
    <t>Wpływy z opłaty eksploatacyjnej od przedsiębiorstw górniczych węgla kamiennego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</si>
  <si>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</si>
  <si>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</si>
  <si>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</si>
  <si>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</si>
  <si>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</si>
  <si>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</si>
  <si>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</si>
  <si>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</si>
  <si>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</si>
  <si>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</si>
  <si>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</si>
  <si>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</si>
  <si>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</si>
  <si>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</si>
  <si>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801</t>
  </si>
  <si>
    <t>Oświata i wychowanie</t>
  </si>
  <si>
    <t>80101</t>
  </si>
  <si>
    <t>Szkoły podstawowe</t>
  </si>
  <si>
    <t>Przedszkola</t>
  </si>
  <si>
    <t>80110</t>
  </si>
  <si>
    <t>Gimnazja</t>
  </si>
  <si>
    <t>80148</t>
  </si>
  <si>
    <t>Stołówki szkolne</t>
  </si>
  <si>
    <t>80195</t>
  </si>
  <si>
    <t>2030</t>
  </si>
  <si>
    <t>Dotacje celowe otrzymane z budżetu państwa na realizację własnych zadań bieżących gmin (związków gmin)</t>
  </si>
  <si>
    <t>Ochrona zdrowia</t>
  </si>
  <si>
    <t>Przeciwdziałanie alkoholizmowi</t>
  </si>
  <si>
    <t>2330</t>
  </si>
  <si>
    <t>Dotacje celowe otrzymane od samorządu województwa na zadania bieżące realizaowane na podstawie porozumień (umów) między jednostkami samorządu terytorialnego</t>
  </si>
  <si>
    <t>852</t>
  </si>
  <si>
    <t>Pomoc społeczna</t>
  </si>
  <si>
    <t>85212</t>
  </si>
  <si>
    <t>Świadczenia rodzinne,świadczenie z funduszu alimentacyjnego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</si>
  <si>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</si>
  <si>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</si>
  <si>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</si>
  <si>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</si>
  <si>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</si>
  <si>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</si>
  <si>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</si>
  <si>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2008</t>
  </si>
  <si>
    <t>Dotacje rozwojowe oraz środki na finansowanie Wspólnej Polityki Rolnej</t>
  </si>
  <si>
    <t>2009</t>
  </si>
  <si>
    <t>854</t>
  </si>
  <si>
    <t>Edukacyjna opieka wychowawcza</t>
  </si>
  <si>
    <t>85412</t>
  </si>
  <si>
    <t>Kolonie i obozy oraz inne formy wypoczynku dzieci i młodzieży szkolnej, a także szkolenia młodzieży</t>
  </si>
  <si>
    <t>2440</t>
  </si>
  <si>
    <t>Dotacje otrzymane z funduszy celowych na realizację zadań bieżących jednostek sektora finansów publicznych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</si>
  <si>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</si>
  <si>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</si>
  <si>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</si>
  <si>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</si>
  <si>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</si>
  <si>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</si>
  <si>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</si>
  <si>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</si>
  <si>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Kultura fizyczna i sport</t>
  </si>
  <si>
    <t>Obiekty sportowe</t>
  </si>
  <si>
    <t>6610</t>
  </si>
  <si>
    <t>Dotacje celowe otrzymane z gminy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</si>
  <si>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</si>
  <si>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</si>
  <si>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Zadania w zakresie kultury fizycznej i sportu</t>
  </si>
  <si>
    <t>Razem:</t>
  </si>
  <si>
    <t>WYDATKI ZA I PÓŁROCZE 2009 ROKU</t>
  </si>
  <si>
    <t xml:space="preserve"> REALIZACJA W POSZCZEGÓLNYCH DZIAŁACH, ROZDZIAŁACH I PARAGRAFACH</t>
  </si>
  <si>
    <t xml:space="preserve"> PRZEDSTAWIA SIĘ NASTĘPUJĄCO :</t>
  </si>
  <si>
    <t>PLAN WYDATKÓW</t>
  </si>
  <si>
    <t>WYKONANIE  WYDATKÓW</t>
  </si>
  <si>
    <t>01009</t>
  </si>
  <si>
    <t>Spółki wodne</t>
  </si>
  <si>
    <t>4270</t>
  </si>
  <si>
    <t>Zakup usług remontowych</t>
  </si>
  <si>
    <t xml:space="preserve">realizacja wg bieżących potrzeb </t>
  </si>
  <si>
    <t>01010</t>
  </si>
  <si>
    <t>Infrastruktura wodociągowa i sanitacyjna wsi</t>
  </si>
  <si>
    <t>6050</t>
  </si>
  <si>
    <t>Wydatki inwestycyjne jednostek budżetowych</t>
  </si>
  <si>
    <t>realizację wydatków przewidziano w II półroczu</t>
  </si>
  <si>
    <t>01030</t>
  </si>
  <si>
    <t>Izby rolnicze</t>
  </si>
  <si>
    <t>2850</t>
  </si>
  <si>
    <t>Wpłaty gmin na rzecz izb rolniczych w wysokości 2% uzyskanych wpływów z podatku rolnego</t>
  </si>
  <si>
    <t>4300</t>
  </si>
  <si>
    <t>Zakup usług pozostałych</t>
  </si>
  <si>
    <t>4430</t>
  </si>
  <si>
    <t>Różne opłaty i składki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</si>
  <si>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</si>
  <si>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</si>
  <si>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</si>
  <si>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</si>
  <si>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</si>
  <si>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</si>
  <si>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</si>
  <si>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</si>
  <si>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</si>
  <si>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Wpłaty na Państwowy Fundusz Rechabilitacji Osób Niepełnosprawnych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</si>
  <si>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</si>
  <si>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</si>
  <si>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</si>
  <si>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</si>
  <si>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</si>
  <si>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</si>
  <si>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</si>
  <si>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</si>
  <si>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</si>
  <si>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</si>
  <si>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</si>
  <si>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</si>
  <si>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</si>
  <si>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</si>
  <si>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Zakup usług obejmujacych wykonanie ekspertyz, analiz i opinii</t>
  </si>
  <si>
    <t>4410</t>
  </si>
  <si>
    <t>Podróże służbowe krajowe</t>
  </si>
  <si>
    <t>Podróże słuzbowe zagraniczne</t>
  </si>
  <si>
    <t>4440</t>
  </si>
  <si>
    <t>Odpisy na zakładowy fundusz świadczeń socjalnych</t>
  </si>
  <si>
    <t>Podatek od towarów i usług (VAT).</t>
  </si>
  <si>
    <t>Odsetki od nieterminowych wpłat z tytułu pozostałych podatków i opłat</t>
  </si>
  <si>
    <t>4590</t>
  </si>
  <si>
    <t>Kary i odszkodowania wypłacane na rzecz osób fizycznych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</si>
  <si>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</si>
  <si>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</si>
  <si>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</si>
  <si>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</si>
  <si>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Zakup materiałów papierniczych do sprzętu drukarskiwgo i urządzeń kserograficznych</t>
  </si>
  <si>
    <t>Wydatki na zakupy inwestycyjne jednostek budżetowych</t>
  </si>
  <si>
    <t>realizacja nastąpi w II półroczu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</si>
  <si>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</si>
  <si>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</si>
  <si>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</si>
  <si>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</si>
  <si>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Dotacja celowa na pomoc finansową udzielona niędzy jst na dofinansowanie własnych zadań inwestycyjnych i zakupów inwestycyjnych</t>
  </si>
  <si>
    <t>Dotacje celowe otrzymane z powiatu na inwestycje i zakupy inwestycyjne realizowane na podstawie porozumień 9umów0 między jednostkami samorządu terytorialnego</t>
  </si>
  <si>
    <t>60016</t>
  </si>
  <si>
    <t>Drogi publiczne gminne</t>
  </si>
  <si>
    <t>Turystyka</t>
  </si>
  <si>
    <t>Zadania w zakresie upowszechniania turystyki</t>
  </si>
  <si>
    <t>Dotacje celowe przekazane gminie na inwestycje i zakupy inwestycyjne realizowane na podstawie porozumień (umów) między jednostkami samorządu terytorialnego</t>
  </si>
  <si>
    <t>70004</t>
  </si>
  <si>
    <t>Różne jednostki obsługi gospodarki mieszkaniowej</t>
  </si>
  <si>
    <t>4530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</si>
  <si>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</si>
  <si>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</si>
  <si>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</si>
  <si>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</si>
  <si>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Opłaty na rzecz budżetu państwa</t>
  </si>
  <si>
    <t>Opłaty na rzecz budżetów jednostek samorządu terytorialnego</t>
  </si>
  <si>
    <t>6060</t>
  </si>
  <si>
    <t>710</t>
  </si>
  <si>
    <t>71004</t>
  </si>
  <si>
    <t>Plany zagospodarowania przestrzennego</t>
  </si>
  <si>
    <t>71013</t>
  </si>
  <si>
    <t xml:space="preserve">Prace geodezyjne i kartograficzne </t>
  </si>
  <si>
    <t>71095</t>
  </si>
  <si>
    <t>3020</t>
  </si>
  <si>
    <t>Wydatki osobowe niezaliczone do wynagrodzeń</t>
  </si>
  <si>
    <t>Wpłaty na Państwowy Fundusz Rehabilitacji Osób Niepełnosprawnych</t>
  </si>
  <si>
    <t>4180</t>
  </si>
  <si>
    <t>Równoważniki pieniężne i ekwiwalenty dla żołnierzy i funkcjonariuszy</t>
  </si>
  <si>
    <t>Opłaty za zakup usług telekomunikacyjnych telefoni stacjonarnej</t>
  </si>
  <si>
    <t>75022</t>
  </si>
  <si>
    <t>Rady gmin (miast i miast na prawach powiatu)</t>
  </si>
  <si>
    <t>3030</t>
  </si>
  <si>
    <t xml:space="preserve">Różne wydatki na rzecz osób fizycznych </t>
  </si>
  <si>
    <t>4100</t>
  </si>
  <si>
    <t>Wynagrodzenia agencyjno-prowizyjne</t>
  </si>
  <si>
    <t>4140</t>
  </si>
  <si>
    <t>4390</t>
  </si>
  <si>
    <t>Zakup usług obejmujących wykonanie ekspertyz, analiz i opinii</t>
  </si>
  <si>
    <t>4510</t>
  </si>
  <si>
    <t>realizacja następi w II półroczu</t>
  </si>
  <si>
    <t>Dotacja celowa na pomoc finansową udzielaną między jednostkami samorządu terytorialnego na dofinansowanie własnych zadań inwestycyjnych i zakupów inwestycyjnych</t>
  </si>
  <si>
    <t>75075</t>
  </si>
  <si>
    <t>75095</t>
  </si>
  <si>
    <t>2820</t>
  </si>
  <si>
    <t>Dotacja celowa z budżetu na finansowanie lub dofinansowanie zadań zleconych do realizacji stowarzyszeniom</t>
  </si>
  <si>
    <t>Różne wydatki na rzecz osób fizycznych</t>
  </si>
  <si>
    <t>Składki na ubezpieczenie społeczne</t>
  </si>
  <si>
    <t>75403</t>
  </si>
  <si>
    <t>Jednostki terenowe Policji</t>
  </si>
  <si>
    <t>Komendy wojewódzkie Policji</t>
  </si>
  <si>
    <t>Wpłaty jednostek na fundusz celowy</t>
  </si>
  <si>
    <t>Wpłaty jednostek na fundusz celowy na finansowanie lub dofinansowanie zadań inwestycyjnych</t>
  </si>
  <si>
    <t>75405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</si>
  <si>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</si>
  <si>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</si>
  <si>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</si>
  <si>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</si>
  <si>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</si>
  <si>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</si>
  <si>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</si>
  <si>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</si>
  <si>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4220</t>
  </si>
  <si>
    <t>Zakup środków żywności</t>
  </si>
  <si>
    <t>Zakup leków , wyrobów medycznych i produktów biobójczych</t>
  </si>
  <si>
    <t>4480</t>
  </si>
  <si>
    <t>4520</t>
  </si>
  <si>
    <t>75412</t>
  </si>
  <si>
    <t>Ochotnicze straże pożarne</t>
  </si>
  <si>
    <t>75414</t>
  </si>
  <si>
    <t>Obrona cywilna</t>
  </si>
  <si>
    <t>75421</t>
  </si>
  <si>
    <t>Zarządzanie kryzysowe</t>
  </si>
  <si>
    <t>2710</t>
  </si>
  <si>
    <t>Dotacja celowa na pomoc finansową udzielaną między jednostkami samorządu terytorialnego na dofinansowanie własnych zadań bieżących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</si>
  <si>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</si>
  <si>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</si>
  <si>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</si>
  <si>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</si>
  <si>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</si>
  <si>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</si>
  <si>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</si>
  <si>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</si>
  <si>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</si>
  <si>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</si>
  <si>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</si>
  <si>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Rezerwy</t>
  </si>
  <si>
    <t>75831</t>
  </si>
  <si>
    <t>Część równoważąca subwencji ogólnej dla gmin</t>
  </si>
  <si>
    <t>2930</t>
  </si>
  <si>
    <t>Wpłaty jednostek samorządu terytorialnego do budżetu państwa</t>
  </si>
  <si>
    <t>wysokość składki uzależniona od przeciętnego wynagrodzenia i liczby zatrudnionych</t>
  </si>
  <si>
    <t>4240</t>
  </si>
  <si>
    <t>Zakup pomocy naukowych, dydaktycznych i książek</t>
  </si>
  <si>
    <t>Opłata z tytułu zakupu usług telekomunikacyjnych telefonii stacjonarnej</t>
  </si>
  <si>
    <t>wykonanie zgodne z prowadzonymi inwestycjami</t>
  </si>
  <si>
    <t>80104</t>
  </si>
  <si>
    <t xml:space="preserve">Przedszkola </t>
  </si>
  <si>
    <t>Dotacja celowa przekazana gminie na zadania bieżące realizowane na podstwie porozumień pomiędzy jst</t>
  </si>
  <si>
    <t>Dotacja podmiotowa z budżetu dla niepublicznej jednostki systemu oświaty</t>
  </si>
  <si>
    <t>realizacja wg bieżących potrzeb - podwyżka cen energii</t>
  </si>
  <si>
    <t>realizacja wg bieżących potrzeb</t>
  </si>
  <si>
    <t>remont przewidziano w m-cu lipcu i sierpniu</t>
  </si>
  <si>
    <t>badania przewidziano w miesiącu lipcu i sierpniu</t>
  </si>
  <si>
    <t>Opłaty z tytułu zakupu usług telekomunikacyjnych telefonii stacjonarnej</t>
  </si>
  <si>
    <t>80113</t>
  </si>
  <si>
    <t>Dowożenie uczniów do szkół</t>
  </si>
  <si>
    <t>80146</t>
  </si>
  <si>
    <t>Dokształcanie i doskonalenie nauczycieli</t>
  </si>
  <si>
    <t>Zakup usług dostępu do sieci internet</t>
  </si>
  <si>
    <t>Dotacja celowa przekazana gminie na zadania bieżące realizowane na podstwie porozumień(umów) pomiędzy jst</t>
  </si>
  <si>
    <t>3240</t>
  </si>
  <si>
    <t>Stypendia dla uczniów</t>
  </si>
  <si>
    <t>3260</t>
  </si>
  <si>
    <t>Inne formy pomocy dla uczniów</t>
  </si>
  <si>
    <t>803</t>
  </si>
  <si>
    <t>Szkolnictwo wyższe</t>
  </si>
  <si>
    <t>80395</t>
  </si>
  <si>
    <t>3210</t>
  </si>
  <si>
    <t>Stypendia i zasiłki dla studentów</t>
  </si>
  <si>
    <t>851</t>
  </si>
  <si>
    <t>Lecznictwo ambulatoryjne</t>
  </si>
  <si>
    <t>Dotacja celowa na pomoc finansową udzielaną między jednostkami samorzędu terytorialnego na dofinansowanie własnych zadań inwestycyjnych i zakupów inwestycyjnych</t>
  </si>
  <si>
    <t>85153</t>
  </si>
  <si>
    <t>Zwalczanie narkomanii</t>
  </si>
  <si>
    <t>85154</t>
  </si>
  <si>
    <t>Dotacje celowe przekazane gminie na zadania bieżące realizowane na podstawie porozumień 9umów0 między jednostkami samorządu terytorialnego</t>
  </si>
  <si>
    <t>85195</t>
  </si>
  <si>
    <t>Dotacja podmiotowa z budżetu dla samodzielnego publicznego zakładu opieki zdrowotnej utworzonego przez jednostkę samorządu terytorialnego</t>
  </si>
  <si>
    <t>nie dokonano wydatków</t>
  </si>
  <si>
    <t>2910</t>
  </si>
  <si>
    <t>Zwrot dotacji wykorzystanych niezgodnie z przeznaczeniem lub pobranych w nadmiernej wysokości</t>
  </si>
  <si>
    <t>3110</t>
  </si>
  <si>
    <t>Świadczenia społeczne</t>
  </si>
  <si>
    <t>4580</t>
  </si>
  <si>
    <t>4130</t>
  </si>
  <si>
    <t>Składki na ubezpieczenie zdrowotne</t>
  </si>
  <si>
    <t>Zakup usług przez jednostki samorządu terytorialnego od innych jednostek samorządu terytorialnego</t>
  </si>
  <si>
    <t>85215</t>
  </si>
  <si>
    <t>Dodatki mieszkaniowe</t>
  </si>
  <si>
    <t>85228</t>
  </si>
  <si>
    <t>Usługi opiekuńcze i specjalistyczne usługi opiekuńcze</t>
  </si>
  <si>
    <t>Składki na Ubezpieczenia społeczne</t>
  </si>
  <si>
    <t>Utrzymanie zieleni w miastach i gminach</t>
  </si>
  <si>
    <t>90015</t>
  </si>
  <si>
    <t>Oświetlenie ulic, placów i dróg</t>
  </si>
  <si>
    <t>90095</t>
  </si>
  <si>
    <t>wykonanie nastąpi w II półroczu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</si>
  <si>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</si>
  <si>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</si>
  <si>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</si>
  <si>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</si>
  <si>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</si>
  <si>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</si>
  <si>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92195</t>
  </si>
  <si>
    <t>926</t>
  </si>
  <si>
    <t>92601</t>
  </si>
  <si>
    <t>92605</t>
  </si>
  <si>
    <t>92695</t>
  </si>
  <si>
    <t>3040</t>
  </si>
  <si>
    <t>Nagrody o charakterze szczególnym niezaliczone do wynagrodzeń</t>
  </si>
  <si>
    <t>REALIZACJA DOTACJI OTRZYMANYCH NA ZADANIA Z ZAKRESU ADMINISTRACJI RZĄDOWEJ ZLECONYCH GMINIE ZA I PÓŁROCZE 2009 ROKU</t>
  </si>
  <si>
    <t>NAZWA KLASYFIKACJI</t>
  </si>
  <si>
    <t>PLAN</t>
  </si>
  <si>
    <t>WYKONANIE</t>
  </si>
  <si>
    <t>Admistracja publiczna</t>
  </si>
  <si>
    <t>Dotacje celowe otrzymane  budżetu państwa na realizacje zadań bieżących z zakresu aministarcji rządowej oraz innych zadań zleconych gminie ustawami</t>
  </si>
  <si>
    <t>Wykonano wg planu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</si>
  <si>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</si>
  <si>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ustawami</t>
  </si>
  <si>
    <t>75113</t>
  </si>
  <si>
    <t>Świadczenia rodzinne, zaliczki alimentacyjne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</si>
  <si>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</si>
  <si>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SUMA</t>
  </si>
  <si>
    <t>REALIZACJA WYDATKÓW OTRZYMANYCH  NA ZADANIA Z ZAKRESU ADMINISTRACJI RZĄDOWEJ ZLECONYCH GMINIE ZA I PÓŁROCZE 2009 ROKU</t>
  </si>
  <si>
    <t>realizację przewidziano w II półroczu</t>
  </si>
  <si>
    <t>Świadczenia rodzinne, zaliczki alimentacyjne oraz składki na ubezpieczenie emerytalne i rentowe z ubezpieczenia społecznego</t>
  </si>
  <si>
    <t>Składki na ubezpieczenie zdrowotne za osoby pobierające świadczenia z pomocy społecznej oraz niektóre świadczenia rodzinne</t>
  </si>
  <si>
    <t>Zasiłki i pomoc w naturze oraz składniki na ubezpieczenie emerytalne i rentowe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</si>
</sst>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9">
    <font>
      <sz val="10"/>
      <name val="Arial"/>
      <family val="0"/>
    </font>
    <font>
      <b/>
      <i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i/>
      <sz val="10"/>
      <color indexed="8"/>
      <name val="Arial"/>
      <family val="0"/>
    </font>
    <font>
      <sz val="14"/>
      <name val="Arial"/>
      <family val="2"/>
    </font>
    <font>
      <b/>
      <i/>
      <u val="single"/>
      <sz val="10"/>
      <name val="Arial"/>
      <family val="0"/>
    </font>
    <font>
      <i/>
      <u val="single"/>
      <sz val="10"/>
      <name val="Arial"/>
      <family val="0"/>
    </font>
    <font>
      <i/>
      <u val="single"/>
      <sz val="10"/>
      <color indexed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left" vertical="center" wrapText="1"/>
      <protection/>
    </xf>
    <xf numFmtId="49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5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10" fontId="2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4" fontId="3" fillId="3" borderId="5" xfId="0" applyNumberFormat="1" applyFont="1" applyFill="1" applyBorder="1" applyAlignment="1" applyProtection="1">
      <alignment horizontal="right" vertical="center" wrapText="1"/>
      <protection/>
    </xf>
    <xf numFmtId="10" fontId="3" fillId="3" borderId="5" xfId="0" applyNumberFormat="1" applyFont="1" applyFill="1" applyBorder="1" applyAlignment="1" applyProtection="1">
      <alignment horizontal="right" vertical="center" wrapText="1"/>
      <protection/>
    </xf>
    <xf numFmtId="0" fontId="8" fillId="3" borderId="9" xfId="0" applyNumberFormat="1" applyFont="1" applyFill="1" applyBorder="1" applyAlignment="1" applyProtection="1">
      <alignment horizontal="left" vertical="center" wrapText="1"/>
      <protection/>
    </xf>
    <xf numFmtId="49" fontId="8" fillId="3" borderId="5" xfId="0" applyNumberFormat="1" applyFont="1" applyFill="1" applyBorder="1" applyAlignment="1" applyProtection="1">
      <alignment horizontal="center" vertical="center" wrapText="1"/>
      <protection/>
    </xf>
    <xf numFmtId="4" fontId="1" fillId="3" borderId="5" xfId="0" applyNumberFormat="1" applyFont="1" applyFill="1" applyBorder="1" applyAlignment="1" applyProtection="1">
      <alignment horizontal="right" vertical="center" wrapText="1"/>
      <protection/>
    </xf>
    <xf numFmtId="10" fontId="1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16" xfId="0" applyNumberFormat="1" applyFont="1" applyFill="1" applyBorder="1" applyAlignment="1" applyProtection="1">
      <alignment horizontal="left" vertical="center" wrapText="1"/>
      <protection/>
    </xf>
    <xf numFmtId="49" fontId="3" fillId="4" borderId="17" xfId="0" applyNumberFormat="1" applyFont="1" applyFill="1" applyBorder="1" applyAlignment="1" applyProtection="1">
      <alignment horizontal="center" vertical="center" wrapText="1"/>
      <protection/>
    </xf>
    <xf numFmtId="10" fontId="3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3" borderId="25" xfId="0" applyNumberFormat="1" applyFont="1" applyFill="1" applyBorder="1" applyAlignment="1" applyProtection="1">
      <alignment horizontal="left" vertical="center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3" borderId="19" xfId="0" applyNumberFormat="1" applyFont="1" applyFill="1" applyBorder="1" applyAlignment="1" applyProtection="1">
      <alignment horizontal="center" vertical="center" wrapText="1"/>
      <protection/>
    </xf>
    <xf numFmtId="0" fontId="3" fillId="3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168" fontId="2" fillId="4" borderId="5" xfId="0" applyNumberFormat="1" applyFont="1" applyFill="1" applyBorder="1" applyAlignment="1" applyProtection="1">
      <alignment horizontal="right" vertical="center" wrapText="1"/>
      <protection/>
    </xf>
    <xf numFmtId="10" fontId="2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3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36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horizontal="right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10" fontId="3" fillId="3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10" fontId="1" fillId="3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3" borderId="34" xfId="0" applyNumberFormat="1" applyFont="1" applyFill="1" applyBorder="1" applyAlignment="1" applyProtection="1">
      <alignment horizontal="center" vertical="center" wrapText="1"/>
      <protection/>
    </xf>
    <xf numFmtId="10" fontId="3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42" xfId="0" applyNumberFormat="1" applyFont="1" applyFill="1" applyBorder="1" applyAlignment="1" applyProtection="1">
      <alignment horizontal="center" vertical="center" wrapText="1"/>
      <protection/>
    </xf>
    <xf numFmtId="1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3" borderId="25" xfId="0" applyNumberFormat="1" applyFont="1" applyFill="1" applyBorder="1" applyAlignment="1" applyProtection="1">
      <alignment horizontal="left" vertical="center" wrapText="1"/>
      <protection/>
    </xf>
    <xf numFmtId="49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4" xfId="0" applyNumberFormat="1" applyFont="1" applyFill="1" applyBorder="1" applyAlignment="1" applyProtection="1">
      <alignment horizontal="center" vertical="center" wrapText="1"/>
      <protection/>
    </xf>
    <xf numFmtId="0" fontId="3" fillId="3" borderId="45" xfId="0" applyNumberFormat="1" applyFont="1" applyFill="1" applyBorder="1" applyAlignment="1" applyProtection="1">
      <alignment horizontal="center" vertical="center" wrapText="1"/>
      <protection/>
    </xf>
    <xf numFmtId="49" fontId="3" fillId="3" borderId="46" xfId="0" applyNumberFormat="1" applyFont="1" applyFill="1" applyBorder="1" applyAlignment="1" applyProtection="1">
      <alignment horizontal="center" vertical="center" wrapText="1"/>
      <protection/>
    </xf>
    <xf numFmtId="0" fontId="3" fillId="3" borderId="38" xfId="0" applyNumberFormat="1" applyFont="1" applyFill="1" applyBorder="1" applyAlignment="1" applyProtection="1">
      <alignment horizontal="left" vertical="center" wrapText="1"/>
      <protection/>
    </xf>
    <xf numFmtId="49" fontId="3" fillId="4" borderId="30" xfId="0" applyNumberFormat="1" applyFont="1" applyFill="1" applyBorder="1" applyAlignment="1" applyProtection="1">
      <alignment horizontal="center" vertical="center" wrapText="1"/>
      <protection/>
    </xf>
    <xf numFmtId="10" fontId="3" fillId="4" borderId="30" xfId="0" applyNumberFormat="1" applyFont="1" applyFill="1" applyBorder="1" applyAlignment="1" applyProtection="1">
      <alignment horizontal="right" vertical="center" wrapText="1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49" fontId="3" fillId="3" borderId="48" xfId="0" applyNumberFormat="1" applyFont="1" applyFill="1" applyBorder="1" applyAlignment="1" applyProtection="1">
      <alignment horizontal="center" vertical="center" wrapText="1"/>
      <protection/>
    </xf>
    <xf numFmtId="0" fontId="2" fillId="3" borderId="29" xfId="0" applyNumberFormat="1" applyFont="1" applyFill="1" applyBorder="1" applyAlignment="1" applyProtection="1">
      <alignment horizontal="center" vertical="center" wrapText="1"/>
      <protection/>
    </xf>
    <xf numFmtId="49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3" borderId="34" xfId="0" applyNumberFormat="1" applyFont="1" applyFill="1" applyBorder="1" applyAlignment="1" applyProtection="1">
      <alignment horizontal="left" vertical="center" wrapText="1"/>
      <protection/>
    </xf>
    <xf numFmtId="0" fontId="2" fillId="3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left" vertical="center" wrapText="1"/>
      <protection/>
    </xf>
    <xf numFmtId="0" fontId="2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3" borderId="41" xfId="0" applyNumberFormat="1" applyFont="1" applyFill="1" applyBorder="1" applyAlignment="1" applyProtection="1">
      <alignment horizontal="left" vertical="center" wrapText="1"/>
      <protection/>
    </xf>
    <xf numFmtId="0" fontId="2" fillId="3" borderId="50" xfId="0" applyNumberFormat="1" applyFont="1" applyFill="1" applyBorder="1" applyAlignment="1" applyProtection="1">
      <alignment horizontal="left" vertical="center" wrapText="1"/>
      <protection/>
    </xf>
    <xf numFmtId="49" fontId="2" fillId="3" borderId="17" xfId="0" applyNumberFormat="1" applyFont="1" applyFill="1" applyBorder="1" applyAlignment="1" applyProtection="1">
      <alignment horizontal="center" vertical="center" wrapText="1"/>
      <protection/>
    </xf>
    <xf numFmtId="10" fontId="3" fillId="3" borderId="17" xfId="0" applyNumberFormat="1" applyFont="1" applyFill="1" applyBorder="1" applyAlignment="1" applyProtection="1">
      <alignment horizontal="right" vertical="center" wrapText="1"/>
      <protection/>
    </xf>
    <xf numFmtId="49" fontId="2" fillId="3" borderId="51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left" vertical="center" wrapText="1"/>
      <protection/>
    </xf>
    <xf numFmtId="0" fontId="1" fillId="3" borderId="27" xfId="0" applyNumberFormat="1" applyFont="1" applyFill="1" applyBorder="1" applyAlignment="1" applyProtection="1">
      <alignment horizontal="left" vertical="center" wrapText="1"/>
      <protection/>
    </xf>
    <xf numFmtId="0" fontId="3" fillId="3" borderId="22" xfId="0" applyNumberFormat="1" applyFont="1" applyFill="1" applyBorder="1" applyAlignment="1" applyProtection="1">
      <alignment horizontal="center" vertical="center" wrapText="1"/>
      <protection/>
    </xf>
    <xf numFmtId="0" fontId="3" fillId="3" borderId="23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center" wrapText="1"/>
      <protection/>
    </xf>
    <xf numFmtId="0" fontId="3" fillId="3" borderId="31" xfId="0" applyNumberFormat="1" applyFont="1" applyFill="1" applyBorder="1" applyAlignment="1" applyProtection="1">
      <alignment horizontal="left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49" fontId="2" fillId="3" borderId="46" xfId="0" applyNumberFormat="1" applyFont="1" applyFill="1" applyBorder="1" applyAlignment="1" applyProtection="1">
      <alignment horizontal="center" vertical="center" wrapText="1"/>
      <protection/>
    </xf>
    <xf numFmtId="0" fontId="2" fillId="3" borderId="52" xfId="0" applyNumberFormat="1" applyFont="1" applyFill="1" applyBorder="1" applyAlignment="1" applyProtection="1">
      <alignment horizontal="left" vertical="center" wrapText="1"/>
      <protection/>
    </xf>
    <xf numFmtId="49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3" fillId="3" borderId="34" xfId="0" applyNumberFormat="1" applyFont="1" applyFill="1" applyBorder="1" applyAlignment="1" applyProtection="1">
      <alignment horizontal="left" vertical="center" wrapText="1"/>
      <protection/>
    </xf>
    <xf numFmtId="0" fontId="3" fillId="3" borderId="41" xfId="0" applyNumberFormat="1" applyFont="1" applyFill="1" applyBorder="1" applyAlignment="1" applyProtection="1">
      <alignment horizontal="left" vertical="center" wrapText="1"/>
      <protection/>
    </xf>
    <xf numFmtId="0" fontId="2" fillId="3" borderId="53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49" fontId="3" fillId="3" borderId="33" xfId="0" applyNumberFormat="1" applyFont="1" applyFill="1" applyBorder="1" applyAlignment="1" applyProtection="1">
      <alignment horizontal="center" vertical="center" wrapText="1"/>
      <protection/>
    </xf>
    <xf numFmtId="2" fontId="0" fillId="3" borderId="5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" borderId="54" xfId="0" applyNumberFormat="1" applyFont="1" applyFill="1" applyBorder="1" applyAlignment="1" applyProtection="1">
      <alignment horizontal="center" vertical="center" wrapText="1"/>
      <protection/>
    </xf>
    <xf numFmtId="49" fontId="2" fillId="3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3" borderId="50" xfId="0" applyNumberFormat="1" applyFont="1" applyFill="1" applyBorder="1" applyAlignment="1" applyProtection="1">
      <alignment horizontal="left" vertical="center" wrapText="1"/>
      <protection/>
    </xf>
    <xf numFmtId="49" fontId="1" fillId="3" borderId="17" xfId="0" applyNumberFormat="1" applyFont="1" applyFill="1" applyBorder="1" applyAlignment="1" applyProtection="1">
      <alignment horizontal="center" vertical="center" wrapText="1"/>
      <protection/>
    </xf>
    <xf numFmtId="4" fontId="1" fillId="3" borderId="17" xfId="0" applyNumberFormat="1" applyFont="1" applyFill="1" applyBorder="1" applyAlignment="1" applyProtection="1">
      <alignment horizontal="right" vertical="center" wrapText="1"/>
      <protection/>
    </xf>
    <xf numFmtId="0" fontId="3" fillId="3" borderId="29" xfId="0" applyNumberFormat="1" applyFont="1" applyFill="1" applyBorder="1" applyAlignment="1" applyProtection="1">
      <alignment horizontal="left" vertical="center" wrapText="1"/>
      <protection/>
    </xf>
    <xf numFmtId="10" fontId="3" fillId="4" borderId="17" xfId="0" applyNumberFormat="1" applyFont="1" applyFill="1" applyBorder="1" applyAlignment="1" applyProtection="1">
      <alignment horizontal="right" vertical="center" wrapText="1"/>
      <protection/>
    </xf>
    <xf numFmtId="0" fontId="2" fillId="3" borderId="39" xfId="0" applyNumberFormat="1" applyFont="1" applyFill="1" applyBorder="1" applyAlignment="1" applyProtection="1">
      <alignment horizontal="left" vertical="center" wrapText="1"/>
      <protection/>
    </xf>
    <xf numFmtId="0" fontId="2" fillId="3" borderId="31" xfId="0" applyNumberFormat="1" applyFont="1" applyFill="1" applyBorder="1" applyAlignment="1" applyProtection="1">
      <alignment horizontal="left" vertical="center" wrapText="1"/>
      <protection/>
    </xf>
    <xf numFmtId="49" fontId="2" fillId="3" borderId="30" xfId="0" applyNumberFormat="1" applyFont="1" applyFill="1" applyBorder="1" applyAlignment="1" applyProtection="1">
      <alignment horizontal="center" vertical="center" wrapText="1"/>
      <protection/>
    </xf>
    <xf numFmtId="0" fontId="2" fillId="3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3" borderId="56" xfId="0" applyNumberFormat="1" applyFont="1" applyFill="1" applyBorder="1" applyAlignment="1" applyProtection="1">
      <alignment horizontal="center" vertical="center" wrapText="1"/>
      <protection/>
    </xf>
    <xf numFmtId="0" fontId="1" fillId="3" borderId="34" xfId="0" applyNumberFormat="1" applyFont="1" applyFill="1" applyBorder="1" applyAlignment="1" applyProtection="1">
      <alignment horizontal="left" vertical="center" wrapText="1"/>
      <protection/>
    </xf>
    <xf numFmtId="0" fontId="3" fillId="3" borderId="50" xfId="0" applyNumberFormat="1" applyFont="1" applyFill="1" applyBorder="1" applyAlignment="1" applyProtection="1">
      <alignment horizontal="lef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3" fillId="3" borderId="54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30" xfId="0" applyNumberFormat="1" applyFont="1" applyFill="1" applyBorder="1" applyAlignment="1" applyProtection="1">
      <alignment horizontal="center" vertical="center" wrapText="1"/>
      <protection/>
    </xf>
    <xf numFmtId="0" fontId="2" fillId="3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3" borderId="22" xfId="0" applyNumberFormat="1" applyFont="1" applyFill="1" applyBorder="1" applyAlignment="1" applyProtection="1">
      <alignment horizontal="center" vertical="center" wrapText="1"/>
      <protection/>
    </xf>
    <xf numFmtId="0" fontId="1" fillId="3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0" fontId="6" fillId="4" borderId="0" xfId="0" applyNumberFormat="1" applyFont="1" applyFill="1" applyBorder="1" applyAlignment="1">
      <alignment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54" xfId="0" applyNumberFormat="1" applyFont="1" applyFill="1" applyBorder="1" applyAlignment="1" applyProtection="1">
      <alignment horizontal="center" vertical="center" wrapText="1"/>
      <protection/>
    </xf>
    <xf numFmtId="0" fontId="7" fillId="2" borderId="15" xfId="0" applyNumberFormat="1" applyFont="1" applyFill="1" applyBorder="1" applyAlignment="1" applyProtection="1">
      <alignment horizontal="center" vertical="center" wrapText="1"/>
      <protection/>
    </xf>
    <xf numFmtId="0" fontId="7" fillId="2" borderId="59" xfId="0" applyNumberFormat="1" applyFont="1" applyFill="1" applyBorder="1" applyAlignment="1" applyProtection="1">
      <alignment horizontal="center" vertical="center" wrapText="1"/>
      <protection/>
    </xf>
    <xf numFmtId="49" fontId="7" fillId="2" borderId="17" xfId="0" applyNumberFormat="1" applyFont="1" applyFill="1" applyBorder="1" applyAlignment="1" applyProtection="1">
      <alignment horizontal="center" vertical="center" wrapText="1"/>
      <protection/>
    </xf>
    <xf numFmtId="4" fontId="7" fillId="2" borderId="5" xfId="0" applyNumberFormat="1" applyFont="1" applyFill="1" applyBorder="1" applyAlignment="1" applyProtection="1">
      <alignment horizontal="center" vertical="center" wrapText="1"/>
      <protection/>
    </xf>
    <xf numFmtId="4" fontId="7" fillId="2" borderId="3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4" fontId="3" fillId="4" borderId="41" xfId="0" applyNumberFormat="1" applyFont="1" applyFill="1" applyBorder="1" applyAlignment="1" applyProtection="1">
      <alignment horizontal="right" vertical="center" wrapText="1"/>
      <protection/>
    </xf>
    <xf numFmtId="4" fontId="3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3" borderId="7" xfId="0" applyNumberFormat="1" applyFont="1" applyFill="1" applyBorder="1" applyAlignment="1" applyProtection="1">
      <alignment horizontal="left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4" fontId="2" fillId="4" borderId="34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10" fontId="0" fillId="4" borderId="5" xfId="0" applyNumberFormat="1" applyFont="1" applyFill="1" applyBorder="1" applyAlignment="1" applyProtection="1">
      <alignment horizontal="right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 wrapText="1"/>
      <protection/>
    </xf>
    <xf numFmtId="0" fontId="7" fillId="3" borderId="8" xfId="0" applyNumberFormat="1" applyFont="1" applyFill="1" applyBorder="1" applyAlignment="1" applyProtection="1">
      <alignment horizontal="center" vertical="center" wrapText="1"/>
      <protection/>
    </xf>
    <xf numFmtId="4" fontId="3" fillId="3" borderId="34" xfId="0" applyNumberFormat="1" applyFont="1" applyFill="1" applyBorder="1" applyAlignment="1" applyProtection="1">
      <alignment horizontal="right" vertical="center" wrapText="1"/>
      <protection/>
    </xf>
    <xf numFmtId="4" fontId="3" fillId="3" borderId="9" xfId="0" applyNumberFormat="1" applyFont="1" applyFill="1" applyBorder="1" applyAlignment="1" applyProtection="1">
      <alignment horizontal="right" vertical="center" wrapText="1"/>
      <protection/>
    </xf>
    <xf numFmtId="10" fontId="7" fillId="3" borderId="5" xfId="0" applyNumberFormat="1" applyFont="1" applyFill="1" applyBorder="1" applyAlignment="1" applyProtection="1">
      <alignment horizontal="right" vertical="center" wrapText="1"/>
      <protection/>
    </xf>
    <xf numFmtId="10" fontId="7" fillId="4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3" borderId="8" xfId="0" applyNumberFormat="1" applyFont="1" applyFill="1" applyBorder="1" applyAlignment="1" applyProtection="1">
      <alignment horizontal="center" vertical="center" wrapText="1"/>
      <protection/>
    </xf>
    <xf numFmtId="4" fontId="1" fillId="3" borderId="34" xfId="0" applyNumberFormat="1" applyFont="1" applyFill="1" applyBorder="1" applyAlignment="1" applyProtection="1">
      <alignment horizontal="right" vertical="center" wrapText="1"/>
      <protection/>
    </xf>
    <xf numFmtId="4" fontId="1" fillId="3" borderId="9" xfId="0" applyNumberFormat="1" applyFont="1" applyFill="1" applyBorder="1" applyAlignment="1" applyProtection="1">
      <alignment horizontal="right" vertical="center" wrapText="1"/>
      <protection/>
    </xf>
    <xf numFmtId="10" fontId="10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60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left" vertical="center" wrapText="1"/>
      <protection/>
    </xf>
    <xf numFmtId="0" fontId="3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vertical="center" wrapText="1"/>
      <protection/>
    </xf>
    <xf numFmtId="0" fontId="2" fillId="4" borderId="33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left" vertical="center" wrapText="1"/>
      <protection/>
    </xf>
    <xf numFmtId="10" fontId="0" fillId="4" borderId="17" xfId="0" applyNumberFormat="1" applyFont="1" applyFill="1" applyBorder="1" applyAlignment="1" applyProtection="1">
      <alignment horizontal="right" vertical="center" wrapText="1"/>
      <protection/>
    </xf>
    <xf numFmtId="0" fontId="2" fillId="4" borderId="28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4" borderId="4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left" vertical="center" wrapText="1"/>
      <protection/>
    </xf>
    <xf numFmtId="0" fontId="2" fillId="4" borderId="51" xfId="0" applyNumberFormat="1" applyFont="1" applyFill="1" applyBorder="1" applyAlignment="1" applyProtection="1">
      <alignment horizontal="center" vertical="center" wrapText="1"/>
      <protection/>
    </xf>
    <xf numFmtId="4" fontId="2" fillId="4" borderId="27" xfId="0" applyNumberFormat="1" applyFont="1" applyFill="1" applyBorder="1" applyAlignment="1" applyProtection="1">
      <alignment horizontal="right" vertical="center" wrapText="1"/>
      <protection/>
    </xf>
    <xf numFmtId="4" fontId="2" fillId="4" borderId="25" xfId="0" applyNumberFormat="1" applyFont="1" applyFill="1" applyBorder="1" applyAlignment="1" applyProtection="1">
      <alignment horizontal="right" vertical="center" wrapText="1"/>
      <protection/>
    </xf>
    <xf numFmtId="4" fontId="2" fillId="4" borderId="33" xfId="0" applyNumberFormat="1" applyFont="1" applyFill="1" applyBorder="1" applyAlignment="1" applyProtection="1">
      <alignment horizontal="right" vertical="center" wrapText="1"/>
      <protection/>
    </xf>
    <xf numFmtId="4" fontId="2" fillId="4" borderId="36" xfId="0" applyNumberFormat="1" applyFont="1" applyFill="1" applyBorder="1" applyAlignment="1" applyProtection="1">
      <alignment horizontal="righ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4" fontId="2" fillId="4" borderId="4" xfId="0" applyNumberFormat="1" applyFont="1" applyFill="1" applyBorder="1" applyAlignment="1" applyProtection="1">
      <alignment horizontal="right" vertical="center" wrapText="1"/>
      <protection/>
    </xf>
    <xf numFmtId="4" fontId="2" fillId="4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left" vertical="center" wrapText="1"/>
      <protection/>
    </xf>
    <xf numFmtId="4" fontId="2" fillId="4" borderId="38" xfId="0" applyNumberFormat="1" applyFont="1" applyFill="1" applyBorder="1" applyAlignment="1" applyProtection="1">
      <alignment horizontal="right" vertical="center" wrapText="1"/>
      <protection/>
    </xf>
    <xf numFmtId="4" fontId="2" fillId="4" borderId="46" xfId="0" applyNumberFormat="1" applyFont="1" applyFill="1" applyBorder="1" applyAlignment="1" applyProtection="1">
      <alignment horizontal="righ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left"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 wrapText="1"/>
      <protection/>
    </xf>
    <xf numFmtId="4" fontId="2" fillId="4" borderId="21" xfId="0" applyNumberFormat="1" applyFont="1" applyFill="1" applyBorder="1" applyAlignment="1" applyProtection="1">
      <alignment horizontal="right" vertical="center" wrapText="1"/>
      <protection/>
    </xf>
    <xf numFmtId="0" fontId="3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39" xfId="0" applyNumberFormat="1" applyFont="1" applyFill="1" applyBorder="1" applyAlignment="1" applyProtection="1">
      <alignment horizontal="left" vertical="center" wrapText="1"/>
      <protection/>
    </xf>
    <xf numFmtId="4" fontId="3" fillId="3" borderId="8" xfId="0" applyNumberFormat="1" applyFont="1" applyFill="1" applyBorder="1" applyAlignment="1" applyProtection="1">
      <alignment horizontal="right" vertical="center" wrapText="1"/>
      <protection/>
    </xf>
    <xf numFmtId="0" fontId="3" fillId="3" borderId="27" xfId="0" applyNumberFormat="1" applyFont="1" applyFill="1" applyBorder="1" applyAlignment="1" applyProtection="1">
      <alignment horizontal="center" vertical="center" wrapText="1"/>
      <protection/>
    </xf>
    <xf numFmtId="0" fontId="3" fillId="3" borderId="61" xfId="0" applyNumberFormat="1" applyFont="1" applyFill="1" applyBorder="1" applyAlignment="1" applyProtection="1">
      <alignment horizontal="left" vertical="center" wrapText="1"/>
      <protection/>
    </xf>
    <xf numFmtId="0" fontId="3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8" xfId="0" applyNumberFormat="1" applyFont="1" applyFill="1" applyBorder="1" applyAlignment="1" applyProtection="1">
      <alignment horizontal="right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62" xfId="0" applyNumberFormat="1" applyFont="1" applyFill="1" applyBorder="1" applyAlignment="1" applyProtection="1">
      <alignment horizontal="center" vertical="center" wrapText="1"/>
      <protection/>
    </xf>
    <xf numFmtId="0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5" xfId="0" applyNumberFormat="1" applyFont="1" applyFill="1" applyBorder="1" applyAlignment="1" applyProtection="1">
      <alignment horizontal="left" vertical="center" wrapText="1"/>
      <protection/>
    </xf>
    <xf numFmtId="0" fontId="3" fillId="4" borderId="51" xfId="0" applyNumberFormat="1" applyFont="1" applyFill="1" applyBorder="1" applyAlignment="1" applyProtection="1">
      <alignment horizontal="center" vertical="center" wrapText="1"/>
      <protection/>
    </xf>
    <xf numFmtId="0" fontId="2" fillId="3" borderId="46" xfId="0" applyNumberFormat="1" applyFont="1" applyFill="1" applyBorder="1" applyAlignment="1" applyProtection="1">
      <alignment horizontal="center" vertical="center" wrapText="1"/>
      <protection/>
    </xf>
    <xf numFmtId="0" fontId="2" fillId="3" borderId="53" xfId="0" applyNumberFormat="1" applyFont="1" applyFill="1" applyBorder="1" applyAlignment="1" applyProtection="1">
      <alignment horizontal="left" vertical="center" wrapText="1"/>
      <protection/>
    </xf>
    <xf numFmtId="0" fontId="2" fillId="4" borderId="46" xfId="0" applyNumberFormat="1" applyFont="1" applyFill="1" applyBorder="1" applyAlignment="1" applyProtection="1">
      <alignment horizontal="center" vertical="center" wrapText="1"/>
      <protection/>
    </xf>
    <xf numFmtId="10" fontId="7" fillId="4" borderId="30" xfId="0" applyNumberFormat="1" applyFont="1" applyFill="1" applyBorder="1" applyAlignment="1" applyProtection="1">
      <alignment horizontal="right" vertical="center" wrapText="1"/>
      <protection/>
    </xf>
    <xf numFmtId="4" fontId="3" fillId="3" borderId="25" xfId="0" applyNumberFormat="1" applyFont="1" applyFill="1" applyBorder="1" applyAlignment="1" applyProtection="1">
      <alignment horizontal="right" vertical="center" wrapText="1"/>
      <protection/>
    </xf>
    <xf numFmtId="4" fontId="3" fillId="3" borderId="21" xfId="0" applyNumberFormat="1" applyFont="1" applyFill="1" applyBorder="1" applyAlignment="1" applyProtection="1">
      <alignment horizontal="righ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4" xfId="0" applyNumberFormat="1" applyFont="1" applyFill="1" applyBorder="1" applyAlignment="1" applyProtection="1">
      <alignment horizontal="left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39" xfId="0" applyNumberFormat="1" applyFont="1" applyFill="1" applyBorder="1" applyAlignment="1" applyProtection="1">
      <alignment horizontal="left" vertical="center" wrapText="1"/>
      <protection/>
    </xf>
    <xf numFmtId="10" fontId="0" fillId="4" borderId="5" xfId="0" applyNumberFormat="1" applyFont="1" applyFill="1" applyBorder="1" applyAlignment="1" applyProtection="1">
      <alignment horizontal="right" vertical="center" wrapText="1"/>
      <protection/>
    </xf>
    <xf numFmtId="0" fontId="3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61" xfId="0" applyNumberFormat="1" applyFont="1" applyFill="1" applyBorder="1" applyAlignment="1" applyProtection="1">
      <alignment horizontal="left" vertical="center" wrapText="1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right" vertical="center" wrapText="1"/>
      <protection/>
    </xf>
    <xf numFmtId="4" fontId="1" fillId="3" borderId="21" xfId="0" applyNumberFormat="1" applyFont="1" applyFill="1" applyBorder="1" applyAlignment="1" applyProtection="1">
      <alignment horizontal="right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left" vertical="center" wrapText="1"/>
      <protection/>
    </xf>
    <xf numFmtId="0" fontId="2" fillId="4" borderId="41" xfId="0" applyNumberFormat="1" applyFont="1" applyFill="1" applyBorder="1" applyAlignment="1" applyProtection="1">
      <alignment horizontal="center" vertical="center" wrapText="1"/>
      <protection/>
    </xf>
    <xf numFmtId="4" fontId="1" fillId="4" borderId="4" xfId="0" applyNumberFormat="1" applyFont="1" applyFill="1" applyBorder="1" applyAlignment="1" applyProtection="1">
      <alignment horizontal="right" vertical="center" wrapText="1"/>
      <protection/>
    </xf>
    <xf numFmtId="4" fontId="1" fillId="4" borderId="3" xfId="0" applyNumberFormat="1" applyFont="1" applyFill="1" applyBorder="1" applyAlignment="1" applyProtection="1">
      <alignment horizontal="right" vertical="center" wrapText="1"/>
      <protection/>
    </xf>
    <xf numFmtId="10" fontId="10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4" borderId="34" xfId="0" applyNumberFormat="1" applyFont="1" applyFill="1" applyBorder="1" applyAlignment="1" applyProtection="1">
      <alignment horizontal="center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 wrapText="1"/>
      <protection/>
    </xf>
    <xf numFmtId="4" fontId="1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3" fillId="3" borderId="9" xfId="0" applyNumberFormat="1" applyFont="1" applyFill="1" applyBorder="1" applyAlignment="1" applyProtection="1">
      <alignment horizontal="right" vertical="center" wrapText="1"/>
      <protection/>
    </xf>
    <xf numFmtId="4" fontId="3" fillId="3" borderId="8" xfId="0" applyNumberFormat="1" applyFont="1" applyFill="1" applyBorder="1" applyAlignment="1" applyProtection="1">
      <alignment horizontal="right" vertical="center" wrapText="1"/>
      <protection/>
    </xf>
    <xf numFmtId="10" fontId="7" fillId="3" borderId="5" xfId="0" applyNumberFormat="1" applyFont="1" applyFill="1" applyBorder="1" applyAlignment="1" applyProtection="1">
      <alignment horizontal="right" vertical="center" wrapText="1"/>
      <protection/>
    </xf>
    <xf numFmtId="4" fontId="1" fillId="3" borderId="9" xfId="0" applyNumberFormat="1" applyFont="1" applyFill="1" applyBorder="1" applyAlignment="1" applyProtection="1">
      <alignment horizontal="right" vertical="center" wrapText="1"/>
      <protection/>
    </xf>
    <xf numFmtId="4" fontId="1" fillId="3" borderId="8" xfId="0" applyNumberFormat="1" applyFont="1" applyFill="1" applyBorder="1" applyAlignment="1" applyProtection="1">
      <alignment horizontal="right" vertical="center" wrapText="1"/>
      <protection/>
    </xf>
    <xf numFmtId="0" fontId="3" fillId="3" borderId="17" xfId="0" applyNumberFormat="1" applyFont="1" applyFill="1" applyBorder="1" applyAlignment="1" applyProtection="1">
      <alignment horizontal="center" vertical="center" wrapText="1"/>
      <protection/>
    </xf>
    <xf numFmtId="0" fontId="3" fillId="3" borderId="53" xfId="0" applyNumberFormat="1" applyFont="1" applyFill="1" applyBorder="1" applyAlignment="1" applyProtection="1">
      <alignment horizontal="center" vertical="center" wrapText="1"/>
      <protection/>
    </xf>
    <xf numFmtId="4" fontId="2" fillId="4" borderId="63" xfId="0" applyNumberFormat="1" applyFont="1" applyFill="1" applyBorder="1" applyAlignment="1" applyProtection="1">
      <alignment horizontal="right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2" fillId="4" borderId="64" xfId="0" applyNumberFormat="1" applyFont="1" applyFill="1" applyBorder="1" applyAlignment="1" applyProtection="1">
      <alignment horizontal="right" vertical="center" wrapText="1"/>
      <protection/>
    </xf>
    <xf numFmtId="0" fontId="2" fillId="4" borderId="25" xfId="0" applyNumberFormat="1" applyFont="1" applyFill="1" applyBorder="1" applyAlignment="1" applyProtection="1">
      <alignment horizontal="center" vertical="center" wrapText="1"/>
      <protection/>
    </xf>
    <xf numFmtId="4" fontId="2" fillId="4" borderId="65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24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4" fontId="3" fillId="3" borderId="64" xfId="0" applyNumberFormat="1" applyFont="1" applyFill="1" applyBorder="1" applyAlignment="1" applyProtection="1">
      <alignment horizontal="right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27" xfId="0" applyNumberFormat="1" applyFont="1" applyFill="1" applyBorder="1" applyAlignment="1" applyProtection="1">
      <alignment horizontal="left" vertical="center" wrapText="1"/>
      <protection/>
    </xf>
    <xf numFmtId="4" fontId="1" fillId="3" borderId="64" xfId="0" applyNumberFormat="1" applyFont="1" applyFill="1" applyBorder="1" applyAlignment="1" applyProtection="1">
      <alignment horizontal="right" vertical="center" wrapText="1"/>
      <protection/>
    </xf>
    <xf numFmtId="0" fontId="3" fillId="3" borderId="42" xfId="0" applyNumberFormat="1" applyFont="1" applyFill="1" applyBorder="1" applyAlignment="1" applyProtection="1">
      <alignment horizontal="center" vertical="center" wrapText="1"/>
      <protection/>
    </xf>
    <xf numFmtId="0" fontId="3" fillId="3" borderId="46" xfId="0" applyNumberFormat="1" applyFont="1" applyFill="1" applyBorder="1" applyAlignment="1" applyProtection="1">
      <alignment horizontal="center" vertical="center" wrapText="1"/>
      <protection/>
    </xf>
    <xf numFmtId="0" fontId="3" fillId="3" borderId="53" xfId="0" applyNumberFormat="1" applyFont="1" applyFill="1" applyBorder="1" applyAlignment="1" applyProtection="1">
      <alignment horizontal="left" vertical="center" wrapText="1"/>
      <protection/>
    </xf>
    <xf numFmtId="0" fontId="3" fillId="4" borderId="64" xfId="0" applyNumberFormat="1" applyFont="1" applyFill="1" applyBorder="1" applyAlignment="1" applyProtection="1">
      <alignment horizontal="center" vertical="center" wrapText="1"/>
      <protection/>
    </xf>
    <xf numFmtId="0" fontId="2" fillId="4" borderId="64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3" borderId="6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3" borderId="65" xfId="0" applyNumberFormat="1" applyFont="1" applyFill="1" applyBorder="1" applyAlignment="1" applyProtection="1">
      <alignment horizontal="center" vertical="center" wrapText="1"/>
      <protection/>
    </xf>
    <xf numFmtId="4" fontId="3" fillId="3" borderId="65" xfId="0" applyNumberFormat="1" applyFont="1" applyFill="1" applyBorder="1" applyAlignment="1" applyProtection="1">
      <alignment horizontal="right" vertical="center" wrapText="1"/>
      <protection/>
    </xf>
    <xf numFmtId="0" fontId="2" fillId="3" borderId="4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3" borderId="33" xfId="0" applyNumberFormat="1" applyFont="1" applyFill="1" applyBorder="1" applyAlignment="1" applyProtection="1">
      <alignment horizontal="center" vertical="center" wrapText="1"/>
      <protection/>
    </xf>
    <xf numFmtId="0" fontId="3" fillId="3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25" xfId="0" applyNumberFormat="1" applyFont="1" applyFill="1" applyBorder="1" applyAlignment="1" applyProtection="1">
      <alignment horizontal="center" vertical="center" wrapText="1"/>
      <protection/>
    </xf>
    <xf numFmtId="4" fontId="8" fillId="3" borderId="65" xfId="0" applyNumberFormat="1" applyFont="1" applyFill="1" applyBorder="1" applyAlignment="1" applyProtection="1">
      <alignment horizontal="right" vertical="center" wrapText="1"/>
      <protection/>
    </xf>
    <xf numFmtId="4" fontId="8" fillId="3" borderId="21" xfId="0" applyNumberFormat="1" applyFont="1" applyFill="1" applyBorder="1" applyAlignment="1" applyProtection="1">
      <alignment horizontal="right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25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right" vertical="center" wrapText="1"/>
      <protection/>
    </xf>
    <xf numFmtId="0" fontId="1" fillId="3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9" xfId="0" applyNumberFormat="1" applyFont="1" applyFill="1" applyBorder="1" applyAlignment="1" applyProtection="1">
      <alignment horizontal="right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3" borderId="24" xfId="0" applyNumberFormat="1" applyFont="1" applyFill="1" applyBorder="1" applyAlignment="1" applyProtection="1">
      <alignment horizontal="center" vertical="center" wrapText="1"/>
      <protection/>
    </xf>
    <xf numFmtId="4" fontId="1" fillId="3" borderId="6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4" fontId="3" fillId="4" borderId="64" xfId="0" applyNumberFormat="1" applyFont="1" applyFill="1" applyBorder="1" applyAlignment="1" applyProtection="1">
      <alignment horizontal="right" vertical="center" wrapText="1"/>
      <protection/>
    </xf>
    <xf numFmtId="4" fontId="3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34" xfId="0" applyNumberFormat="1" applyFont="1" applyFill="1" applyBorder="1" applyAlignment="1" applyProtection="1">
      <alignment horizontal="left" vertical="center" wrapText="1"/>
      <protection/>
    </xf>
    <xf numFmtId="4" fontId="2" fillId="4" borderId="64" xfId="0" applyNumberFormat="1" applyFont="1" applyFill="1" applyBorder="1" applyAlignment="1" applyProtection="1">
      <alignment horizontal="right" vertical="center" wrapText="1"/>
      <protection/>
    </xf>
    <xf numFmtId="0" fontId="2" fillId="4" borderId="40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NumberFormat="1" applyFon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34" xfId="0" applyNumberFormat="1" applyFont="1" applyFill="1" applyBorder="1" applyAlignment="1" applyProtection="1">
      <alignment horizontal="left" vertical="center" wrapText="1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9" xfId="0" applyNumberFormat="1" applyFont="1" applyFill="1" applyBorder="1" applyAlignment="1" applyProtection="1">
      <alignment horizontal="center" vertical="center" wrapText="1"/>
      <protection/>
    </xf>
    <xf numFmtId="0" fontId="1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3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" borderId="16" xfId="0" applyNumberFormat="1" applyFont="1" applyFill="1" applyBorder="1" applyAlignment="1" applyProtection="1">
      <alignment horizontal="center" vertical="center" wrapText="1"/>
      <protection/>
    </xf>
    <xf numFmtId="10" fontId="10" fillId="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3" borderId="33" xfId="0" applyNumberFormat="1" applyFont="1" applyFill="1" applyBorder="1" applyAlignment="1" applyProtection="1">
      <alignment horizontal="left" vertical="center" wrapText="1"/>
      <protection/>
    </xf>
    <xf numFmtId="0" fontId="3" fillId="4" borderId="36" xfId="0" applyNumberFormat="1" applyFont="1" applyFill="1" applyBorder="1" applyAlignment="1" applyProtection="1">
      <alignment horizontal="center" vertical="center" wrapText="1"/>
      <protection/>
    </xf>
    <xf numFmtId="0" fontId="2" fillId="3" borderId="52" xfId="0" applyNumberFormat="1" applyFont="1" applyFill="1" applyBorder="1" applyAlignment="1" applyProtection="1">
      <alignment horizontal="center" vertical="center" wrapText="1"/>
      <protection/>
    </xf>
    <xf numFmtId="0" fontId="2" fillId="4" borderId="38" xfId="0" applyNumberFormat="1" applyFont="1" applyFill="1" applyBorder="1" applyAlignment="1" applyProtection="1">
      <alignment horizontal="center" vertical="center" wrapText="1"/>
      <protection/>
    </xf>
    <xf numFmtId="10" fontId="0" fillId="4" borderId="30" xfId="0" applyNumberFormat="1" applyFont="1" applyFill="1" applyBorder="1" applyAlignment="1" applyProtection="1">
      <alignment horizontal="right" vertical="center" wrapText="1"/>
      <protection/>
    </xf>
    <xf numFmtId="0" fontId="2" fillId="4" borderId="36" xfId="0" applyNumberFormat="1" applyFont="1" applyFill="1" applyBorder="1" applyAlignment="1" applyProtection="1">
      <alignment horizontal="center" vertical="center" wrapText="1"/>
      <protection/>
    </xf>
    <xf numFmtId="4" fontId="2" fillId="4" borderId="66" xfId="0" applyNumberFormat="1" applyFont="1" applyFill="1" applyBorder="1" applyAlignment="1" applyProtection="1">
      <alignment horizontal="right" vertical="center" wrapText="1"/>
      <protection/>
    </xf>
    <xf numFmtId="0" fontId="3" fillId="3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" borderId="61" xfId="0" applyNumberFormat="1" applyFont="1" applyFill="1" applyBorder="1" applyAlignment="1" applyProtection="1">
      <alignment horizontal="left" vertical="center" wrapText="1"/>
      <protection/>
    </xf>
    <xf numFmtId="0" fontId="1" fillId="3" borderId="65" xfId="0" applyNumberFormat="1" applyFont="1" applyFill="1" applyBorder="1" applyAlignment="1" applyProtection="1">
      <alignment horizontal="center" vertical="center" wrapText="1"/>
      <protection/>
    </xf>
    <xf numFmtId="0" fontId="3" fillId="3" borderId="44" xfId="0" applyNumberFormat="1" applyFont="1" applyFill="1" applyBorder="1" applyAlignment="1" applyProtection="1">
      <alignment horizontal="left" vertical="center" wrapText="1"/>
      <protection/>
    </xf>
    <xf numFmtId="0" fontId="3" fillId="4" borderId="63" xfId="0" applyNumberFormat="1" applyFont="1" applyFill="1" applyBorder="1" applyAlignment="1" applyProtection="1">
      <alignment horizontal="center" vertical="center" wrapText="1"/>
      <protection/>
    </xf>
    <xf numFmtId="0" fontId="2" fillId="4" borderId="65" xfId="0" applyNumberFormat="1" applyFont="1" applyFill="1" applyBorder="1" applyAlignment="1" applyProtection="1">
      <alignment horizontal="center" vertical="center" wrapText="1"/>
      <protection/>
    </xf>
    <xf numFmtId="0" fontId="3" fillId="3" borderId="63" xfId="0" applyNumberFormat="1" applyFont="1" applyFill="1" applyBorder="1" applyAlignment="1" applyProtection="1">
      <alignment horizontal="center" vertical="center" wrapText="1"/>
      <protection/>
    </xf>
    <xf numFmtId="4" fontId="3" fillId="3" borderId="63" xfId="0" applyNumberFormat="1" applyFont="1" applyFill="1" applyBorder="1" applyAlignment="1" applyProtection="1">
      <alignment horizontal="right" vertical="center" wrapText="1"/>
      <protection/>
    </xf>
    <xf numFmtId="0" fontId="1" fillId="3" borderId="39" xfId="0" applyNumberFormat="1" applyFont="1" applyFill="1" applyBorder="1" applyAlignment="1" applyProtection="1">
      <alignment horizontal="left" vertical="center" wrapText="1"/>
      <protection/>
    </xf>
    <xf numFmtId="0" fontId="1" fillId="3" borderId="64" xfId="0" applyNumberFormat="1" applyFont="1" applyFill="1" applyBorder="1" applyAlignment="1" applyProtection="1">
      <alignment horizontal="center" vertical="center" wrapText="1"/>
      <protection/>
    </xf>
    <xf numFmtId="0" fontId="3" fillId="3" borderId="28" xfId="0" applyNumberFormat="1" applyFont="1" applyFill="1" applyBorder="1" applyAlignment="1" applyProtection="1">
      <alignment horizontal="center" vertical="center" wrapText="1"/>
      <protection/>
    </xf>
    <xf numFmtId="0" fontId="3" fillId="3" borderId="30" xfId="0" applyNumberFormat="1" applyFont="1" applyFill="1" applyBorder="1" applyAlignment="1" applyProtection="1">
      <alignment horizontal="center" vertical="center" wrapText="1"/>
      <protection/>
    </xf>
    <xf numFmtId="0" fontId="3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2" fillId="3" borderId="39" xfId="0" applyNumberFormat="1" applyFont="1" applyFill="1" applyBorder="1" applyAlignment="1" applyProtection="1">
      <alignment horizontal="left" vertical="center" wrapText="1"/>
      <protection/>
    </xf>
    <xf numFmtId="0" fontId="3" fillId="4" borderId="28" xfId="0" applyNumberFormat="1" applyFont="1" applyFill="1" applyBorder="1" applyAlignment="1" applyProtection="1">
      <alignment horizontal="center" vertical="center" wrapText="1"/>
      <protection/>
    </xf>
    <xf numFmtId="0" fontId="3" fillId="4" borderId="29" xfId="0" applyNumberFormat="1" applyFont="1" applyFill="1" applyBorder="1" applyAlignment="1" applyProtection="1">
      <alignment horizontal="center" vertical="center" wrapText="1"/>
      <protection/>
    </xf>
    <xf numFmtId="0" fontId="3" fillId="4" borderId="31" xfId="0" applyNumberFormat="1" applyFont="1" applyFill="1" applyBorder="1" applyAlignment="1" applyProtection="1">
      <alignment horizontal="center" vertical="center" wrapText="1"/>
      <protection/>
    </xf>
    <xf numFmtId="0" fontId="2" fillId="4" borderId="39" xfId="0" applyNumberFormat="1" applyFont="1" applyFill="1" applyBorder="1" applyAlignment="1" applyProtection="1">
      <alignment horizontal="left" vertical="center" wrapText="1"/>
      <protection/>
    </xf>
    <xf numFmtId="0" fontId="2" fillId="4" borderId="64" xfId="0" applyNumberFormat="1" applyFont="1" applyFill="1" applyBorder="1" applyAlignment="1" applyProtection="1">
      <alignment horizontal="center" vertical="center" wrapText="1"/>
      <protection/>
    </xf>
    <xf numFmtId="4" fontId="3" fillId="3" borderId="64" xfId="0" applyNumberFormat="1" applyFont="1" applyFill="1" applyBorder="1" applyAlignment="1" applyProtection="1">
      <alignment horizontal="right" vertical="center" wrapText="1"/>
      <protection/>
    </xf>
    <xf numFmtId="10" fontId="0" fillId="3" borderId="5" xfId="0" applyNumberFormat="1" applyFont="1" applyFill="1" applyBorder="1" applyAlignment="1" applyProtection="1">
      <alignment horizontal="right" vertical="center" wrapText="1"/>
      <protection/>
    </xf>
    <xf numFmtId="0" fontId="2" fillId="3" borderId="50" xfId="0" applyNumberFormat="1" applyFont="1" applyFill="1" applyBorder="1" applyAlignment="1" applyProtection="1">
      <alignment horizontal="center" vertical="center" wrapText="1"/>
      <protection/>
    </xf>
    <xf numFmtId="0" fontId="2" fillId="4" borderId="63" xfId="0" applyNumberFormat="1" applyFont="1" applyFill="1" applyBorder="1" applyAlignment="1" applyProtection="1">
      <alignment horizontal="center" vertical="center" wrapText="1"/>
      <protection/>
    </xf>
    <xf numFmtId="0" fontId="2" fillId="4" borderId="67" xfId="0" applyNumberFormat="1" applyFont="1" applyFill="1" applyBorder="1" applyAlignment="1" applyProtection="1">
      <alignment horizontal="center" vertical="center" wrapText="1"/>
      <protection/>
    </xf>
    <xf numFmtId="4" fontId="2" fillId="4" borderId="67" xfId="0" applyNumberFormat="1" applyFont="1" applyFill="1" applyBorder="1" applyAlignment="1" applyProtection="1">
      <alignment horizontal="right" vertical="center" wrapText="1"/>
      <protection/>
    </xf>
    <xf numFmtId="0" fontId="3" fillId="3" borderId="63" xfId="0" applyNumberFormat="1" applyFont="1" applyFill="1" applyBorder="1" applyAlignment="1" applyProtection="1">
      <alignment horizontal="right" vertical="center" wrapText="1"/>
      <protection/>
    </xf>
    <xf numFmtId="0" fontId="3" fillId="3" borderId="44" xfId="0" applyNumberFormat="1" applyFont="1" applyFill="1" applyBorder="1" applyAlignment="1" applyProtection="1">
      <alignment horizontal="center" vertical="center" wrapText="1"/>
      <protection/>
    </xf>
    <xf numFmtId="0" fontId="2" fillId="4" borderId="53" xfId="0" applyNumberFormat="1" applyFont="1" applyFill="1" applyBorder="1" applyAlignment="1" applyProtection="1">
      <alignment horizontal="left" vertical="center" wrapText="1"/>
      <protection/>
    </xf>
    <xf numFmtId="0" fontId="3" fillId="3" borderId="64" xfId="0" applyNumberFormat="1" applyFont="1" applyFill="1" applyBorder="1" applyAlignment="1" applyProtection="1">
      <alignment horizontal="right" vertical="center" wrapText="1"/>
      <protection/>
    </xf>
    <xf numFmtId="0" fontId="1" fillId="3" borderId="65" xfId="0" applyNumberFormat="1" applyFont="1" applyFill="1" applyBorder="1" applyAlignment="1" applyProtection="1">
      <alignment horizontal="right" vertical="center" wrapText="1"/>
      <protection/>
    </xf>
    <xf numFmtId="0" fontId="3" fillId="3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2" fillId="3" borderId="49" xfId="0" applyNumberFormat="1" applyFont="1" applyFill="1" applyBorder="1" applyAlignment="1" applyProtection="1">
      <alignment horizontal="left" vertical="center" wrapText="1"/>
      <protection/>
    </xf>
    <xf numFmtId="0" fontId="2" fillId="4" borderId="68" xfId="0" applyNumberFormat="1" applyFont="1" applyFill="1" applyBorder="1" applyAlignment="1" applyProtection="1">
      <alignment horizontal="center" vertical="center" wrapText="1"/>
      <protection/>
    </xf>
    <xf numFmtId="4" fontId="2" fillId="4" borderId="68" xfId="0" applyNumberFormat="1" applyFont="1" applyFill="1" applyBorder="1" applyAlignment="1" applyProtection="1">
      <alignment horizontal="right" vertical="center" wrapText="1"/>
      <protection/>
    </xf>
    <xf numFmtId="0" fontId="3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left" vertical="center" wrapText="1"/>
      <protection/>
    </xf>
    <xf numFmtId="0" fontId="3" fillId="3" borderId="68" xfId="0" applyNumberFormat="1" applyFont="1" applyFill="1" applyBorder="1" applyAlignment="1" applyProtection="1">
      <alignment horizontal="center" vertical="center" wrapText="1"/>
      <protection/>
    </xf>
    <xf numFmtId="10" fontId="7" fillId="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0" fontId="1" fillId="3" borderId="33" xfId="0" applyNumberFormat="1" applyFont="1" applyFill="1" applyBorder="1" applyAlignment="1" applyProtection="1">
      <alignment vertical="center" wrapText="1"/>
      <protection/>
    </xf>
    <xf numFmtId="0" fontId="10" fillId="3" borderId="33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" fillId="3" borderId="43" xfId="0" applyNumberFormat="1" applyFont="1" applyFill="1" applyBorder="1" applyAlignment="1" applyProtection="1">
      <alignment horizontal="center" vertical="center" wrapText="1"/>
      <protection/>
    </xf>
    <xf numFmtId="10" fontId="10" fillId="3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10" fontId="13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vertical="center" wrapText="1"/>
    </xf>
    <xf numFmtId="10" fontId="5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4" borderId="17" xfId="0" applyNumberFormat="1" applyFont="1" applyFill="1" applyBorder="1" applyAlignment="1">
      <alignment horizontal="center" vertical="center" wrapText="1"/>
    </xf>
    <xf numFmtId="49" fontId="0" fillId="3" borderId="29" xfId="0" applyNumberFormat="1" applyFont="1" applyFill="1" applyBorder="1" applyAlignment="1">
      <alignment horizontal="center" vertical="center" wrapText="1"/>
    </xf>
    <xf numFmtId="49" fontId="14" fillId="3" borderId="29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vertical="center" wrapText="1"/>
    </xf>
    <xf numFmtId="2" fontId="14" fillId="0" borderId="5" xfId="0" applyNumberFormat="1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vertical="center" wrapText="1"/>
    </xf>
    <xf numFmtId="10" fontId="14" fillId="0" borderId="5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10" fontId="0" fillId="0" borderId="5" xfId="0" applyNumberForma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4" borderId="28" xfId="0" applyNumberFormat="1" applyFill="1" applyBorder="1" applyAlignment="1">
      <alignment horizontal="center" vertical="center" wrapText="1"/>
    </xf>
    <xf numFmtId="2" fontId="0" fillId="3" borderId="33" xfId="0" applyNumberFormat="1" applyFill="1" applyBorder="1" applyAlignment="1">
      <alignment vertical="center" wrapText="1"/>
    </xf>
    <xf numFmtId="2" fontId="0" fillId="3" borderId="5" xfId="0" applyNumberForma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vertical="center" wrapText="1"/>
    </xf>
    <xf numFmtId="10" fontId="7" fillId="3" borderId="5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30" xfId="0" applyNumberFormat="1" applyFont="1" applyFill="1" applyBorder="1" applyAlignment="1">
      <alignment horizontal="center" vertical="center" wrapText="1"/>
    </xf>
    <xf numFmtId="2" fontId="5" fillId="3" borderId="33" xfId="0" applyNumberFormat="1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horizontal="left" vertical="center" wrapText="1"/>
    </xf>
    <xf numFmtId="4" fontId="10" fillId="3" borderId="5" xfId="0" applyNumberFormat="1" applyFont="1" applyFill="1" applyBorder="1" applyAlignment="1">
      <alignment vertical="center" wrapText="1"/>
    </xf>
    <xf numFmtId="10" fontId="10" fillId="3" borderId="5" xfId="0" applyNumberFormat="1" applyFont="1" applyFill="1" applyBorder="1" applyAlignment="1">
      <alignment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49" fontId="0" fillId="3" borderId="33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2" fontId="0" fillId="0" borderId="31" xfId="0" applyNumberFormat="1" applyBorder="1" applyAlignment="1">
      <alignment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14" fillId="3" borderId="33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0" fillId="3" borderId="31" xfId="0" applyNumberFormat="1" applyFont="1" applyFill="1" applyBorder="1" applyAlignment="1">
      <alignment horizontal="center" vertical="center" wrapText="1"/>
    </xf>
    <xf numFmtId="49" fontId="14" fillId="3" borderId="37" xfId="0" applyNumberFormat="1" applyFont="1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0" borderId="30" xfId="0" applyNumberFormat="1" applyFont="1" applyBorder="1" applyAlignment="1">
      <alignment horizontal="left" vertical="center" wrapText="1"/>
    </xf>
    <xf numFmtId="4" fontId="14" fillId="0" borderId="30" xfId="0" applyNumberFormat="1" applyFont="1" applyBorder="1" applyAlignment="1">
      <alignment vertical="center" wrapText="1"/>
    </xf>
    <xf numFmtId="10" fontId="14" fillId="0" borderId="30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10" fontId="0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vertical="center" wrapText="1"/>
    </xf>
    <xf numFmtId="2" fontId="7" fillId="3" borderId="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10" fillId="3" borderId="69" xfId="0" applyNumberFormat="1" applyFont="1" applyFill="1" applyBorder="1" applyAlignment="1">
      <alignment vertical="center" wrapText="1"/>
    </xf>
    <xf numFmtId="10" fontId="10" fillId="3" borderId="7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168" fontId="0" fillId="0" borderId="0" xfId="0" applyNumberForma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168" fontId="13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168" fontId="15" fillId="0" borderId="5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0" fillId="3" borderId="17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vertical="center" wrapText="1"/>
    </xf>
    <xf numFmtId="168" fontId="14" fillId="0" borderId="5" xfId="0" applyNumberFormat="1" applyFont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168" fontId="0" fillId="0" borderId="5" xfId="0" applyNumberFormat="1" applyFont="1" applyBorder="1" applyAlignment="1">
      <alignment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168" fontId="14" fillId="3" borderId="5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68" fontId="17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168" fontId="14" fillId="3" borderId="5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168" fontId="17" fillId="3" borderId="5" xfId="0" applyNumberFormat="1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horizontal="center" vertical="center" wrapText="1"/>
    </xf>
    <xf numFmtId="49" fontId="0" fillId="4" borderId="33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3" borderId="28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14" fillId="4" borderId="30" xfId="0" applyFont="1" applyFill="1" applyBorder="1" applyAlignment="1">
      <alignment horizontal="center" vertical="center" wrapText="1"/>
    </xf>
    <xf numFmtId="168" fontId="14" fillId="3" borderId="17" xfId="0" applyNumberFormat="1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49" fontId="14" fillId="3" borderId="30" xfId="0" applyNumberFormat="1" applyFont="1" applyFill="1" applyBorder="1" applyAlignment="1">
      <alignment horizontal="center" vertical="center" wrapText="1"/>
    </xf>
    <xf numFmtId="4" fontId="14" fillId="3" borderId="30" xfId="0" applyNumberFormat="1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8" fillId="3" borderId="69" xfId="0" applyNumberFormat="1" applyFont="1" applyFill="1" applyBorder="1" applyAlignment="1">
      <alignment vertical="center" wrapText="1"/>
    </xf>
    <xf numFmtId="10" fontId="18" fillId="3" borderId="7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showGridLines="0" workbookViewId="0" topLeftCell="A1">
      <pane ySplit="2445" topLeftCell="BM85" activePane="bottomLeft" state="split"/>
      <selection pane="topLeft" activeCell="A1" sqref="A1:IV16384"/>
      <selection pane="bottomLeft" activeCell="D97" sqref="D97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11.28125" style="1" customWidth="1"/>
    <col min="4" max="4" width="42.140625" style="0" customWidth="1"/>
    <col min="5" max="5" width="19.421875" style="2" customWidth="1"/>
    <col min="6" max="6" width="19.00390625" style="3" customWidth="1"/>
    <col min="7" max="7" width="19.00390625" style="4" customWidth="1"/>
    <col min="8" max="8" width="12.7109375" style="5" customWidth="1"/>
  </cols>
  <sheetData>
    <row r="1" spans="1:8" s="6" customFormat="1" ht="21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6" customFormat="1" ht="20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22.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28.5" customHeigh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 t="s">
        <v>9</v>
      </c>
      <c r="H4" s="15" t="s">
        <v>10</v>
      </c>
    </row>
    <row r="5" spans="1:8" s="16" customFormat="1" ht="21" customHeight="1">
      <c r="A5" s="17" t="s">
        <v>11</v>
      </c>
      <c r="B5" s="18"/>
      <c r="C5" s="19"/>
      <c r="D5" s="20" t="s">
        <v>12</v>
      </c>
      <c r="E5" s="21"/>
      <c r="F5" s="22"/>
      <c r="G5" s="23"/>
      <c r="H5" s="24"/>
    </row>
    <row r="6" spans="1:8" s="16" customFormat="1" ht="21" customHeight="1">
      <c r="A6" s="25"/>
      <c r="B6" s="26" t="s">
        <v>13</v>
      </c>
      <c r="C6" s="27"/>
      <c r="D6" s="28" t="s">
        <v>14</v>
      </c>
      <c r="E6" s="29"/>
      <c r="F6" s="30"/>
      <c r="G6" s="23"/>
      <c r="H6" s="24"/>
    </row>
    <row r="7" spans="1:8" s="16" customFormat="1" ht="52.5" customHeight="1">
      <c r="A7" s="25"/>
      <c r="B7" s="31"/>
      <c r="C7" s="32" t="s">
        <v>15</v>
      </c>
      <c r="D7" s="33" t="s">
        <v>16</v>
      </c>
      <c r="E7" s="34" t="s">
        <v>17</v>
      </c>
      <c r="F7" s="30">
        <v>5847.48</v>
      </c>
      <c r="G7" s="30">
        <v>5847.48</v>
      </c>
      <c r="H7" s="35">
        <f>G7/F7</f>
        <v>1</v>
      </c>
    </row>
    <row r="8" spans="1:8" s="16" customFormat="1" ht="19.5" customHeight="1">
      <c r="A8" s="25"/>
      <c r="B8" s="31"/>
      <c r="C8" s="36"/>
      <c r="D8" s="28"/>
      <c r="E8" s="37"/>
      <c r="F8" s="38">
        <f>SUM(F7)</f>
        <v>5847.48</v>
      </c>
      <c r="G8" s="38">
        <f>SUM(G7)</f>
        <v>5847.48</v>
      </c>
      <c r="H8" s="39">
        <f>G8/F8</f>
        <v>1</v>
      </c>
    </row>
    <row r="9" spans="1:8" s="16" customFormat="1" ht="19.5" customHeight="1">
      <c r="A9" s="25"/>
      <c r="B9" s="31"/>
      <c r="C9" s="36"/>
      <c r="D9" s="40"/>
      <c r="E9" s="41"/>
      <c r="F9" s="42">
        <f>F8</f>
        <v>5847.48</v>
      </c>
      <c r="G9" s="42">
        <f>G8</f>
        <v>5847.48</v>
      </c>
      <c r="H9" s="43">
        <f>G9/F9</f>
        <v>1</v>
      </c>
    </row>
    <row r="10" spans="1:8" s="16" customFormat="1" ht="28.5" customHeight="1">
      <c r="A10" s="44" t="s">
        <v>18</v>
      </c>
      <c r="B10" s="45"/>
      <c r="C10" s="46"/>
      <c r="D10" s="47" t="s">
        <v>19</v>
      </c>
      <c r="E10" s="48"/>
      <c r="F10" s="30"/>
      <c r="G10" s="30"/>
      <c r="H10" s="49"/>
    </row>
    <row r="11" spans="1:8" s="16" customFormat="1" ht="21" customHeight="1">
      <c r="A11" s="50"/>
      <c r="B11" s="51" t="s">
        <v>20</v>
      </c>
      <c r="C11" s="52"/>
      <c r="D11" s="53" t="s">
        <v>21</v>
      </c>
      <c r="E11" s="29"/>
      <c r="F11" s="30"/>
      <c r="G11" s="30"/>
      <c r="H11" s="49"/>
    </row>
    <row r="12" spans="1:8" s="16" customFormat="1" ht="16.5" customHeight="1">
      <c r="A12" s="54"/>
      <c r="B12" s="25"/>
      <c r="C12" s="32" t="s">
        <v>22</v>
      </c>
      <c r="D12" s="33" t="s">
        <v>23</v>
      </c>
      <c r="E12" s="34" t="s">
        <v>17</v>
      </c>
      <c r="F12" s="30">
        <v>210000</v>
      </c>
      <c r="G12" s="30">
        <v>95146.25</v>
      </c>
      <c r="H12" s="55">
        <f>G12/F12</f>
        <v>0.4530773809523809</v>
      </c>
    </row>
    <row r="13" spans="1:8" s="16" customFormat="1" ht="19.5" customHeight="1">
      <c r="A13" s="54"/>
      <c r="B13" s="25"/>
      <c r="C13" s="36"/>
      <c r="D13" s="28"/>
      <c r="E13" s="37"/>
      <c r="F13" s="38">
        <f>SUM(F12)</f>
        <v>210000</v>
      </c>
      <c r="G13" s="38">
        <f>SUM(G12)</f>
        <v>95146.25</v>
      </c>
      <c r="H13" s="39">
        <f>G13/F13</f>
        <v>0.4530773809523809</v>
      </c>
    </row>
    <row r="14" spans="1:8" s="16" customFormat="1" ht="21" customHeight="1">
      <c r="A14" s="54"/>
      <c r="B14" s="56" t="s">
        <v>24</v>
      </c>
      <c r="C14" s="27"/>
      <c r="D14" s="28" t="s">
        <v>25</v>
      </c>
      <c r="E14" s="29"/>
      <c r="F14" s="30"/>
      <c r="G14" s="30"/>
      <c r="H14" s="49"/>
    </row>
    <row r="15" spans="1:8" s="16" customFormat="1" ht="16.5" customHeight="1">
      <c r="A15" s="54"/>
      <c r="B15" s="25"/>
      <c r="C15" s="32" t="s">
        <v>22</v>
      </c>
      <c r="D15" s="33" t="s">
        <v>23</v>
      </c>
      <c r="E15" s="34" t="s">
        <v>17</v>
      </c>
      <c r="F15" s="30">
        <v>1265000</v>
      </c>
      <c r="G15" s="30">
        <v>612798.62</v>
      </c>
      <c r="H15" s="55">
        <f>G15/F15</f>
        <v>0.48442578656126484</v>
      </c>
    </row>
    <row r="16" spans="1:8" s="16" customFormat="1" ht="25.5" customHeight="1">
      <c r="A16" s="54"/>
      <c r="B16" s="25"/>
      <c r="C16" s="32" t="s">
        <v>26</v>
      </c>
      <c r="D16" s="33" t="s">
        <v>27</v>
      </c>
      <c r="E16" s="34" t="s">
        <v>28</v>
      </c>
      <c r="F16" s="30">
        <v>0</v>
      </c>
      <c r="G16" s="30">
        <v>693.05</v>
      </c>
      <c r="H16" s="55"/>
    </row>
    <row r="17" spans="1:8" s="57" customFormat="1" ht="24.75" customHeight="1">
      <c r="A17" s="25"/>
      <c r="B17" s="58"/>
      <c r="C17" s="34" t="s">
        <v>29</v>
      </c>
      <c r="D17" s="59" t="s">
        <v>30</v>
      </c>
      <c r="E17" s="34" t="s">
        <v>28</v>
      </c>
      <c r="F17" s="30">
        <v>0</v>
      </c>
      <c r="G17" s="30">
        <v>466.14</v>
      </c>
      <c r="H17" s="55"/>
    </row>
    <row r="18" spans="1:8" s="16" customFormat="1" ht="19.5" customHeight="1">
      <c r="A18" s="54"/>
      <c r="B18" s="25"/>
      <c r="C18" s="36"/>
      <c r="D18" s="28"/>
      <c r="E18" s="37"/>
      <c r="F18" s="38">
        <f>SUM(F15:F17)</f>
        <v>1265000</v>
      </c>
      <c r="G18" s="38">
        <f>SUM(G15:G17)</f>
        <v>613957.81</v>
      </c>
      <c r="H18" s="39">
        <f>G18/F18</f>
        <v>0.4853421422924902</v>
      </c>
    </row>
    <row r="19" spans="1:8" s="16" customFormat="1" ht="21" customHeight="1">
      <c r="A19" s="54"/>
      <c r="B19" s="56" t="s">
        <v>31</v>
      </c>
      <c r="C19" s="27"/>
      <c r="D19" s="28" t="s">
        <v>32</v>
      </c>
      <c r="E19" s="29"/>
      <c r="F19" s="30"/>
      <c r="G19" s="30"/>
      <c r="H19" s="49"/>
    </row>
    <row r="20" spans="1:8" s="16" customFormat="1" ht="16.5" customHeight="1">
      <c r="A20" s="54"/>
      <c r="B20" s="25"/>
      <c r="C20" s="32" t="s">
        <v>22</v>
      </c>
      <c r="D20" s="33" t="s">
        <v>23</v>
      </c>
      <c r="E20" s="34" t="s">
        <v>17</v>
      </c>
      <c r="F20" s="30">
        <v>60000</v>
      </c>
      <c r="G20" s="30">
        <v>31870.85</v>
      </c>
      <c r="H20" s="55">
        <f>G20/F20</f>
        <v>0.5311808333333333</v>
      </c>
    </row>
    <row r="21" spans="1:8" s="16" customFormat="1" ht="27" customHeight="1">
      <c r="A21" s="54"/>
      <c r="B21" s="25"/>
      <c r="C21" s="60" t="s">
        <v>26</v>
      </c>
      <c r="D21" s="33" t="s">
        <v>33</v>
      </c>
      <c r="E21" s="34" t="s">
        <v>28</v>
      </c>
      <c r="F21" s="30">
        <v>0</v>
      </c>
      <c r="G21" s="30">
        <v>3.96</v>
      </c>
      <c r="H21" s="49"/>
    </row>
    <row r="22" spans="1:8" s="16" customFormat="1" ht="19.5" customHeight="1">
      <c r="A22" s="54"/>
      <c r="B22" s="25"/>
      <c r="C22" s="36"/>
      <c r="D22" s="28"/>
      <c r="E22" s="37"/>
      <c r="F22" s="38">
        <f>SUM(F20:F21)</f>
        <v>60000</v>
      </c>
      <c r="G22" s="38">
        <f>SUM(G20:G21)</f>
        <v>31874.809999999998</v>
      </c>
      <c r="H22" s="39">
        <f>G22/F22</f>
        <v>0.5312468333333333</v>
      </c>
    </row>
    <row r="23" spans="1:8" s="16" customFormat="1" ht="19.5" customHeight="1">
      <c r="A23" s="61"/>
      <c r="B23" s="62"/>
      <c r="C23" s="63"/>
      <c r="D23" s="64"/>
      <c r="E23" s="65"/>
      <c r="F23" s="42">
        <f>F22+F18+F13</f>
        <v>1535000</v>
      </c>
      <c r="G23" s="42">
        <f>G22+G18+G13</f>
        <v>740978.8700000001</v>
      </c>
      <c r="H23" s="43">
        <f>G23/F23</f>
        <v>0.4827223908794789</v>
      </c>
    </row>
    <row r="24" spans="1:8" s="16" customFormat="1" ht="21" customHeight="1">
      <c r="A24" s="66" t="s">
        <v>34</v>
      </c>
      <c r="B24" s="67"/>
      <c r="C24" s="68"/>
      <c r="D24" s="69" t="s">
        <v>35</v>
      </c>
      <c r="E24" s="21"/>
      <c r="F24" s="30"/>
      <c r="G24" s="30"/>
      <c r="H24" s="49"/>
    </row>
    <row r="25" spans="1:8" s="16" customFormat="1" ht="21" customHeight="1">
      <c r="A25" s="70"/>
      <c r="B25" s="71" t="s">
        <v>36</v>
      </c>
      <c r="C25" s="27"/>
      <c r="D25" s="28" t="s">
        <v>37</v>
      </c>
      <c r="E25" s="29"/>
      <c r="F25" s="30"/>
      <c r="G25" s="30"/>
      <c r="H25" s="49"/>
    </row>
    <row r="26" spans="1:8" s="16" customFormat="1" ht="51.75" customHeight="1">
      <c r="A26" s="54"/>
      <c r="B26" s="70"/>
      <c r="C26" s="72" t="s">
        <v>38</v>
      </c>
      <c r="D26" s="33" t="s">
        <v>39</v>
      </c>
      <c r="E26" s="34" t="s">
        <v>40</v>
      </c>
      <c r="F26" s="30">
        <v>750000</v>
      </c>
      <c r="G26" s="30">
        <v>0</v>
      </c>
      <c r="H26" s="55">
        <f>G26/F26</f>
        <v>0</v>
      </c>
    </row>
    <row r="27" spans="1:8" s="16" customFormat="1" ht="19.5" customHeight="1">
      <c r="A27" s="54"/>
      <c r="B27" s="73"/>
      <c r="C27" s="74"/>
      <c r="D27" s="28"/>
      <c r="E27" s="37"/>
      <c r="F27" s="38">
        <f>SUM(F26)</f>
        <v>750000</v>
      </c>
      <c r="G27" s="38">
        <f>SUM(G26)</f>
        <v>0</v>
      </c>
      <c r="H27" s="39">
        <f>G27/F27</f>
        <v>0</v>
      </c>
    </row>
    <row r="28" spans="1:8" s="16" customFormat="1" ht="19.5" customHeight="1">
      <c r="A28" s="61"/>
      <c r="B28" s="75"/>
      <c r="C28" s="76"/>
      <c r="D28" s="28"/>
      <c r="E28" s="37"/>
      <c r="F28" s="42">
        <f>F27</f>
        <v>750000</v>
      </c>
      <c r="G28" s="42">
        <f>G27</f>
        <v>0</v>
      </c>
      <c r="H28" s="43">
        <f>G28/F28</f>
        <v>0</v>
      </c>
    </row>
    <row r="29" spans="1:8" s="16" customFormat="1" ht="21" customHeight="1">
      <c r="A29" s="77" t="s">
        <v>41</v>
      </c>
      <c r="B29" s="78"/>
      <c r="C29" s="68"/>
      <c r="D29" s="20" t="s">
        <v>42</v>
      </c>
      <c r="E29" s="21"/>
      <c r="F29" s="30"/>
      <c r="G29" s="30"/>
      <c r="H29" s="49"/>
    </row>
    <row r="30" spans="1:8" s="16" customFormat="1" ht="21" customHeight="1">
      <c r="A30" s="70"/>
      <c r="B30" s="71" t="s">
        <v>43</v>
      </c>
      <c r="C30" s="27"/>
      <c r="D30" s="28" t="s">
        <v>44</v>
      </c>
      <c r="E30" s="29"/>
      <c r="F30" s="30"/>
      <c r="G30" s="30"/>
      <c r="H30" s="49"/>
    </row>
    <row r="31" spans="1:8" s="57" customFormat="1" ht="27" customHeight="1">
      <c r="A31" s="54"/>
      <c r="B31" s="70"/>
      <c r="C31" s="79" t="s">
        <v>45</v>
      </c>
      <c r="D31" s="80" t="s">
        <v>46</v>
      </c>
      <c r="E31" s="34" t="s">
        <v>28</v>
      </c>
      <c r="F31" s="30">
        <v>0</v>
      </c>
      <c r="G31" s="30">
        <v>1779.95</v>
      </c>
      <c r="H31" s="35"/>
    </row>
    <row r="32" spans="1:8" s="57" customFormat="1" ht="28.5" customHeight="1">
      <c r="A32" s="54"/>
      <c r="B32" s="73"/>
      <c r="C32" s="81" t="s">
        <v>47</v>
      </c>
      <c r="D32" s="33" t="s">
        <v>48</v>
      </c>
      <c r="E32" s="34" t="s">
        <v>28</v>
      </c>
      <c r="F32" s="30">
        <v>0</v>
      </c>
      <c r="G32" s="30">
        <v>5010.8</v>
      </c>
      <c r="H32" s="82"/>
    </row>
    <row r="33" spans="1:8" s="16" customFormat="1" ht="63.75" customHeight="1">
      <c r="A33" s="54"/>
      <c r="B33" s="73"/>
      <c r="C33" s="81" t="s">
        <v>49</v>
      </c>
      <c r="D33" s="33" t="s">
        <v>50</v>
      </c>
      <c r="E33" s="34" t="s">
        <v>17</v>
      </c>
      <c r="F33" s="30">
        <v>463500</v>
      </c>
      <c r="G33" s="30">
        <v>252438.57</v>
      </c>
      <c r="H33" s="55">
        <f>G33/F33</f>
        <v>0.5446355339805825</v>
      </c>
    </row>
    <row r="34" spans="1:8" s="16" customFormat="1" ht="16.5" customHeight="1">
      <c r="A34" s="54"/>
      <c r="B34" s="73"/>
      <c r="C34" s="81" t="s">
        <v>22</v>
      </c>
      <c r="D34" s="33" t="s">
        <v>23</v>
      </c>
      <c r="E34" s="34" t="s">
        <v>17</v>
      </c>
      <c r="F34" s="30">
        <v>7000</v>
      </c>
      <c r="G34" s="30">
        <v>2824.1</v>
      </c>
      <c r="H34" s="55">
        <f>G34/F34</f>
        <v>0.4034428571428571</v>
      </c>
    </row>
    <row r="35" spans="1:8" s="16" customFormat="1" ht="18" customHeight="1">
      <c r="A35" s="54"/>
      <c r="B35" s="73"/>
      <c r="C35" s="81" t="s">
        <v>51</v>
      </c>
      <c r="D35" s="33" t="s">
        <v>52</v>
      </c>
      <c r="E35" s="34" t="s">
        <v>17</v>
      </c>
      <c r="F35" s="30">
        <v>300000</v>
      </c>
      <c r="G35" s="30">
        <v>129676.32</v>
      </c>
      <c r="H35" s="55">
        <f>G35/F35</f>
        <v>0.43225440000000004</v>
      </c>
    </row>
    <row r="36" spans="1:8" s="16" customFormat="1" ht="27" customHeight="1">
      <c r="A36" s="54"/>
      <c r="B36" s="73"/>
      <c r="C36" s="81" t="s">
        <v>26</v>
      </c>
      <c r="D36" s="33" t="s">
        <v>27</v>
      </c>
      <c r="E36" s="34" t="s">
        <v>28</v>
      </c>
      <c r="F36" s="30">
        <v>0</v>
      </c>
      <c r="G36" s="30">
        <v>3349.91</v>
      </c>
      <c r="H36" s="55"/>
    </row>
    <row r="37" spans="1:8" s="16" customFormat="1" ht="27" customHeight="1">
      <c r="A37" s="54"/>
      <c r="B37" s="73"/>
      <c r="C37" s="81" t="s">
        <v>29</v>
      </c>
      <c r="D37" s="33" t="s">
        <v>30</v>
      </c>
      <c r="E37" s="34" t="s">
        <v>28</v>
      </c>
      <c r="F37" s="30">
        <v>0</v>
      </c>
      <c r="G37" s="30">
        <v>40352.25</v>
      </c>
      <c r="H37" s="55"/>
    </row>
    <row r="38" spans="1:8" s="16" customFormat="1" ht="19.5" customHeight="1">
      <c r="A38" s="54"/>
      <c r="B38" s="73"/>
      <c r="C38" s="74"/>
      <c r="D38" s="53"/>
      <c r="E38" s="37"/>
      <c r="F38" s="38">
        <f>SUM(F31:F37)</f>
        <v>770500</v>
      </c>
      <c r="G38" s="38">
        <f>SUM(G31:G37)</f>
        <v>435431.89999999997</v>
      </c>
      <c r="H38" s="83">
        <f>G38/F38</f>
        <v>0.5651290071382219</v>
      </c>
    </row>
    <row r="39" spans="1:8" s="16" customFormat="1" ht="19.5" customHeight="1">
      <c r="A39" s="61"/>
      <c r="B39" s="75"/>
      <c r="C39" s="76"/>
      <c r="D39" s="64"/>
      <c r="E39" s="65"/>
      <c r="F39" s="42">
        <f>F38</f>
        <v>770500</v>
      </c>
      <c r="G39" s="42">
        <f>G38</f>
        <v>435431.89999999997</v>
      </c>
      <c r="H39" s="43">
        <f>G39/F39</f>
        <v>0.5651290071382219</v>
      </c>
    </row>
    <row r="40" spans="1:8" s="16" customFormat="1" ht="21" customHeight="1">
      <c r="A40" s="84">
        <v>710</v>
      </c>
      <c r="B40" s="85"/>
      <c r="C40" s="86"/>
      <c r="D40" s="87" t="s">
        <v>53</v>
      </c>
      <c r="E40" s="88"/>
      <c r="F40" s="30"/>
      <c r="G40" s="30"/>
      <c r="H40" s="89"/>
    </row>
    <row r="41" spans="1:8" s="16" customFormat="1" ht="21" customHeight="1">
      <c r="A41" s="90"/>
      <c r="B41" s="91">
        <v>71095</v>
      </c>
      <c r="C41" s="92"/>
      <c r="D41" s="93" t="s">
        <v>14</v>
      </c>
      <c r="E41" s="94"/>
      <c r="F41" s="30"/>
      <c r="G41" s="30"/>
      <c r="H41" s="95"/>
    </row>
    <row r="42" spans="1:8" s="57" customFormat="1" ht="27" customHeight="1">
      <c r="A42" s="90"/>
      <c r="B42" s="96"/>
      <c r="C42" s="97" t="s">
        <v>29</v>
      </c>
      <c r="D42" s="33" t="s">
        <v>30</v>
      </c>
      <c r="E42" s="34" t="s">
        <v>28</v>
      </c>
      <c r="F42" s="30">
        <v>0</v>
      </c>
      <c r="G42" s="30">
        <v>1272.86</v>
      </c>
      <c r="H42" s="55"/>
    </row>
    <row r="43" spans="1:8" s="16" customFormat="1" ht="19.5" customHeight="1">
      <c r="A43" s="54"/>
      <c r="B43" s="73"/>
      <c r="C43" s="98"/>
      <c r="D43" s="28"/>
      <c r="E43" s="37"/>
      <c r="F43" s="38">
        <f>SUM(F42)</f>
        <v>0</v>
      </c>
      <c r="G43" s="38">
        <f>SUM(G42)</f>
        <v>1272.86</v>
      </c>
      <c r="H43" s="99"/>
    </row>
    <row r="44" spans="1:8" s="16" customFormat="1" ht="19.5" customHeight="1">
      <c r="A44" s="100"/>
      <c r="B44" s="101"/>
      <c r="C44" s="102"/>
      <c r="D44" s="64"/>
      <c r="E44" s="65"/>
      <c r="F44" s="42">
        <f>F43</f>
        <v>0</v>
      </c>
      <c r="G44" s="42">
        <f>G43</f>
        <v>1272.86</v>
      </c>
      <c r="H44" s="103"/>
    </row>
    <row r="45" spans="1:8" s="16" customFormat="1" ht="21" customHeight="1">
      <c r="A45" s="66" t="s">
        <v>54</v>
      </c>
      <c r="B45" s="67"/>
      <c r="C45" s="68"/>
      <c r="D45" s="69" t="s">
        <v>55</v>
      </c>
      <c r="E45" s="21"/>
      <c r="F45" s="30"/>
      <c r="G45" s="30"/>
      <c r="H45" s="49"/>
    </row>
    <row r="46" spans="1:8" s="16" customFormat="1" ht="21" customHeight="1">
      <c r="A46" s="70"/>
      <c r="B46" s="104" t="s">
        <v>56</v>
      </c>
      <c r="C46" s="27"/>
      <c r="D46" s="28" t="s">
        <v>57</v>
      </c>
      <c r="E46" s="29"/>
      <c r="F46" s="30"/>
      <c r="G46" s="30"/>
      <c r="H46" s="49"/>
    </row>
    <row r="47" spans="1:8" s="16" customFormat="1" ht="51" customHeight="1">
      <c r="A47" s="73"/>
      <c r="B47" s="105"/>
      <c r="C47" s="32" t="s">
        <v>15</v>
      </c>
      <c r="D47" s="33" t="s">
        <v>16</v>
      </c>
      <c r="E47" s="34" t="s">
        <v>17</v>
      </c>
      <c r="F47" s="30">
        <v>35842</v>
      </c>
      <c r="G47" s="30">
        <v>17243</v>
      </c>
      <c r="H47" s="55">
        <f>G47/F47</f>
        <v>0.48108364488588806</v>
      </c>
    </row>
    <row r="48" spans="1:8" s="16" customFormat="1" ht="16.5" customHeight="1">
      <c r="A48" s="73"/>
      <c r="B48" s="105"/>
      <c r="C48" s="36"/>
      <c r="D48" s="28"/>
      <c r="E48" s="37"/>
      <c r="F48" s="38">
        <f>SUM(F47)</f>
        <v>35842</v>
      </c>
      <c r="G48" s="38">
        <f>SUM(G47)</f>
        <v>17243</v>
      </c>
      <c r="H48" s="39">
        <f>G48/F48</f>
        <v>0.48108364488588806</v>
      </c>
    </row>
    <row r="49" spans="1:8" s="16" customFormat="1" ht="21" customHeight="1">
      <c r="A49" s="73"/>
      <c r="B49" s="91" t="s">
        <v>58</v>
      </c>
      <c r="C49" s="106"/>
      <c r="D49" s="28" t="s">
        <v>59</v>
      </c>
      <c r="E49" s="29"/>
      <c r="F49" s="30"/>
      <c r="G49" s="30"/>
      <c r="H49" s="49"/>
    </row>
    <row r="50" spans="1:8" s="57" customFormat="1" ht="29.25" customHeight="1">
      <c r="A50" s="54"/>
      <c r="B50" s="70"/>
      <c r="C50" s="81" t="s">
        <v>60</v>
      </c>
      <c r="D50" s="33" t="s">
        <v>61</v>
      </c>
      <c r="E50" s="34" t="s">
        <v>28</v>
      </c>
      <c r="F50" s="30">
        <v>0</v>
      </c>
      <c r="G50" s="30">
        <v>2.9</v>
      </c>
      <c r="H50" s="107"/>
    </row>
    <row r="51" spans="1:8" s="57" customFormat="1" ht="39.75" customHeight="1">
      <c r="A51" s="54"/>
      <c r="B51" s="73"/>
      <c r="C51" s="81" t="s">
        <v>47</v>
      </c>
      <c r="D51" s="80" t="s">
        <v>48</v>
      </c>
      <c r="E51" s="34" t="s">
        <v>40</v>
      </c>
      <c r="F51" s="30">
        <v>4400</v>
      </c>
      <c r="G51" s="30">
        <v>0</v>
      </c>
      <c r="H51" s="55">
        <f>G51/F51</f>
        <v>0</v>
      </c>
    </row>
    <row r="52" spans="1:8" s="16" customFormat="1" ht="30" customHeight="1">
      <c r="A52" s="54"/>
      <c r="B52" s="73"/>
      <c r="C52" s="81" t="s">
        <v>22</v>
      </c>
      <c r="D52" s="33" t="s">
        <v>23</v>
      </c>
      <c r="E52" s="34" t="s">
        <v>28</v>
      </c>
      <c r="F52" s="30">
        <v>0</v>
      </c>
      <c r="G52" s="30">
        <v>552.62</v>
      </c>
      <c r="H52" s="55"/>
    </row>
    <row r="53" spans="1:8" s="16" customFormat="1" ht="24.75" customHeight="1">
      <c r="A53" s="54"/>
      <c r="B53" s="73"/>
      <c r="C53" s="72" t="s">
        <v>29</v>
      </c>
      <c r="D53" s="33" t="s">
        <v>30</v>
      </c>
      <c r="E53" s="34" t="s">
        <v>17</v>
      </c>
      <c r="F53" s="30">
        <v>50000</v>
      </c>
      <c r="G53" s="30">
        <v>18302.27</v>
      </c>
      <c r="H53" s="55">
        <f>G53/F53</f>
        <v>0.3660454</v>
      </c>
    </row>
    <row r="54" spans="1:8" s="16" customFormat="1" ht="51.75" customHeight="1">
      <c r="A54" s="54"/>
      <c r="B54" s="73"/>
      <c r="C54" s="108" t="s">
        <v>62</v>
      </c>
      <c r="D54" s="33" t="s">
        <v>63</v>
      </c>
      <c r="E54" s="34" t="s">
        <v>28</v>
      </c>
      <c r="F54" s="30">
        <v>0</v>
      </c>
      <c r="G54" s="30">
        <v>274.5</v>
      </c>
      <c r="H54" s="55"/>
    </row>
    <row r="55" spans="1:8" s="16" customFormat="1" ht="18.75" customHeight="1">
      <c r="A55" s="54"/>
      <c r="B55" s="75"/>
      <c r="C55" s="109"/>
      <c r="D55" s="28"/>
      <c r="E55" s="37"/>
      <c r="F55" s="38">
        <f>SUM(F50:F54)</f>
        <v>54400</v>
      </c>
      <c r="G55" s="38">
        <f>SUM(G50:G54)</f>
        <v>19132.29</v>
      </c>
      <c r="H55" s="39">
        <f>G55/F55</f>
        <v>0.35169650735294117</v>
      </c>
    </row>
    <row r="56" spans="1:8" s="16" customFormat="1" ht="20.25" customHeight="1">
      <c r="A56" s="25"/>
      <c r="B56" s="110">
        <v>75075</v>
      </c>
      <c r="C56" s="27"/>
      <c r="D56" s="28" t="s">
        <v>64</v>
      </c>
      <c r="E56" s="29"/>
      <c r="F56" s="30"/>
      <c r="G56" s="30"/>
      <c r="H56" s="49"/>
    </row>
    <row r="57" spans="1:8" s="16" customFormat="1" ht="42.75" customHeight="1">
      <c r="A57" s="25"/>
      <c r="B57" s="31"/>
      <c r="C57" s="32" t="s">
        <v>29</v>
      </c>
      <c r="D57" s="33" t="s">
        <v>30</v>
      </c>
      <c r="E57" s="34" t="s">
        <v>40</v>
      </c>
      <c r="F57" s="30">
        <v>3500</v>
      </c>
      <c r="G57" s="30">
        <v>0</v>
      </c>
      <c r="H57" s="111">
        <f>G57/F57</f>
        <v>0</v>
      </c>
    </row>
    <row r="58" spans="1:8" s="16" customFormat="1" ht="20.25" customHeight="1">
      <c r="A58" s="25"/>
      <c r="B58" s="31"/>
      <c r="C58" s="36"/>
      <c r="D58" s="28"/>
      <c r="E58" s="37"/>
      <c r="F58" s="38">
        <f>SUM(F57)</f>
        <v>3500</v>
      </c>
      <c r="G58" s="38">
        <f>SUM(G57)</f>
        <v>0</v>
      </c>
      <c r="H58" s="39">
        <f>G58/F58</f>
        <v>0</v>
      </c>
    </row>
    <row r="59" spans="1:8" s="16" customFormat="1" ht="20.25" customHeight="1">
      <c r="A59" s="54"/>
      <c r="B59" s="86">
        <v>75095</v>
      </c>
      <c r="C59" s="106"/>
      <c r="D59" s="28" t="s">
        <v>14</v>
      </c>
      <c r="E59" s="29"/>
      <c r="F59" s="30"/>
      <c r="G59" s="30"/>
      <c r="H59" s="49"/>
    </row>
    <row r="60" spans="1:8" s="16" customFormat="1" ht="26.25" customHeight="1">
      <c r="A60" s="25"/>
      <c r="B60" s="31"/>
      <c r="C60" s="32" t="s">
        <v>29</v>
      </c>
      <c r="D60" s="33" t="s">
        <v>30</v>
      </c>
      <c r="E60" s="34" t="s">
        <v>28</v>
      </c>
      <c r="F60" s="30">
        <v>0</v>
      </c>
      <c r="G60" s="30">
        <v>5712.64</v>
      </c>
      <c r="H60" s="111"/>
    </row>
    <row r="61" spans="1:8" s="16" customFormat="1" ht="20.25" customHeight="1">
      <c r="A61" s="25"/>
      <c r="B61" s="31"/>
      <c r="C61" s="36"/>
      <c r="D61" s="28"/>
      <c r="E61" s="37"/>
      <c r="F61" s="38">
        <f>SUM(F60)</f>
        <v>0</v>
      </c>
      <c r="G61" s="38">
        <f>SUM(G60)</f>
        <v>5712.64</v>
      </c>
      <c r="H61" s="39"/>
    </row>
    <row r="62" spans="1:8" s="16" customFormat="1" ht="22.5" customHeight="1">
      <c r="A62" s="61"/>
      <c r="B62" s="75"/>
      <c r="C62" s="76"/>
      <c r="D62" s="112"/>
      <c r="E62" s="37"/>
      <c r="F62" s="42">
        <f>F61+F58+F55+F48</f>
        <v>93742</v>
      </c>
      <c r="G62" s="42">
        <f>G61+G58+G55+G48</f>
        <v>42087.93</v>
      </c>
      <c r="H62" s="43">
        <f>G62/F62</f>
        <v>0.4489762326385185</v>
      </c>
    </row>
    <row r="63" spans="1:8" s="16" customFormat="1" ht="45.75" customHeight="1">
      <c r="A63" s="66" t="s">
        <v>65</v>
      </c>
      <c r="B63" s="67"/>
      <c r="C63" s="68"/>
      <c r="D63" s="69" t="s">
        <v>66</v>
      </c>
      <c r="E63" s="21"/>
      <c r="F63" s="30"/>
      <c r="G63" s="30"/>
      <c r="H63" s="49"/>
    </row>
    <row r="64" spans="1:8" s="16" customFormat="1" ht="30.75" customHeight="1">
      <c r="A64" s="70"/>
      <c r="B64" s="104" t="s">
        <v>67</v>
      </c>
      <c r="C64" s="27"/>
      <c r="D64" s="28" t="s">
        <v>68</v>
      </c>
      <c r="E64" s="29"/>
      <c r="F64" s="30"/>
      <c r="G64" s="30"/>
      <c r="H64" s="49"/>
    </row>
    <row r="65" spans="1:8" s="16" customFormat="1" ht="56.25" customHeight="1">
      <c r="A65" s="73"/>
      <c r="B65" s="105"/>
      <c r="C65" s="32" t="s">
        <v>15</v>
      </c>
      <c r="D65" s="33" t="s">
        <v>16</v>
      </c>
      <c r="E65" s="34" t="s">
        <v>17</v>
      </c>
      <c r="F65" s="30">
        <v>3000</v>
      </c>
      <c r="G65" s="30">
        <v>1500</v>
      </c>
      <c r="H65" s="55">
        <f>G65/F65</f>
        <v>0.5</v>
      </c>
    </row>
    <row r="66" spans="1:8" s="16" customFormat="1" ht="19.5" customHeight="1">
      <c r="A66" s="73"/>
      <c r="B66" s="113"/>
      <c r="C66" s="63"/>
      <c r="D66" s="114"/>
      <c r="E66" s="115"/>
      <c r="F66" s="38">
        <f>SUM(F65)</f>
        <v>3000</v>
      </c>
      <c r="G66" s="38">
        <f>SUM(G65)</f>
        <v>1500</v>
      </c>
      <c r="H66" s="39">
        <f>G66/F66</f>
        <v>0.5</v>
      </c>
    </row>
    <row r="67" spans="1:8" s="16" customFormat="1" ht="21" customHeight="1">
      <c r="A67" s="73"/>
      <c r="B67" s="116">
        <v>75113</v>
      </c>
      <c r="C67" s="52"/>
      <c r="D67" s="53" t="s">
        <v>69</v>
      </c>
      <c r="E67" s="29"/>
      <c r="F67" s="30"/>
      <c r="G67" s="30"/>
      <c r="H67" s="49"/>
    </row>
    <row r="68" spans="1:8" s="16" customFormat="1" ht="57" customHeight="1">
      <c r="A68" s="73"/>
      <c r="B68" s="105"/>
      <c r="C68" s="32" t="s">
        <v>15</v>
      </c>
      <c r="D68" s="33" t="s">
        <v>16</v>
      </c>
      <c r="E68" s="34" t="s">
        <v>17</v>
      </c>
      <c r="F68" s="30">
        <v>4780</v>
      </c>
      <c r="G68" s="30">
        <v>4780</v>
      </c>
      <c r="H68" s="35">
        <f>G68/F68</f>
        <v>1</v>
      </c>
    </row>
    <row r="69" spans="1:8" s="16" customFormat="1" ht="19.5" customHeight="1">
      <c r="A69" s="73"/>
      <c r="B69" s="105"/>
      <c r="C69" s="36"/>
      <c r="D69" s="28"/>
      <c r="E69" s="37"/>
      <c r="F69" s="38">
        <f>SUM(F68)</f>
        <v>4780</v>
      </c>
      <c r="G69" s="38">
        <f>SUM(G68)</f>
        <v>4780</v>
      </c>
      <c r="H69" s="39">
        <f>G69/F69</f>
        <v>1</v>
      </c>
    </row>
    <row r="70" spans="1:8" s="16" customFormat="1" ht="19.5" customHeight="1">
      <c r="A70" s="75"/>
      <c r="B70" s="113"/>
      <c r="C70" s="63"/>
      <c r="D70" s="64"/>
      <c r="E70" s="65"/>
      <c r="F70" s="42">
        <f>F69+F66</f>
        <v>7780</v>
      </c>
      <c r="G70" s="42">
        <f>G69+G66</f>
        <v>6280</v>
      </c>
      <c r="H70" s="43">
        <f>G70/F70</f>
        <v>0.8071979434447301</v>
      </c>
    </row>
    <row r="71" spans="1:8" s="16" customFormat="1" ht="27" customHeight="1">
      <c r="A71" s="117" t="s">
        <v>70</v>
      </c>
      <c r="B71" s="78"/>
      <c r="C71" s="118"/>
      <c r="D71" s="119" t="s">
        <v>71</v>
      </c>
      <c r="E71" s="120"/>
      <c r="F71" s="30"/>
      <c r="G71" s="30"/>
      <c r="H71" s="121"/>
    </row>
    <row r="72" spans="1:8" s="16" customFormat="1" ht="21" customHeight="1">
      <c r="A72" s="54"/>
      <c r="B72" s="56">
        <v>75405</v>
      </c>
      <c r="C72" s="27"/>
      <c r="D72" s="28" t="s">
        <v>72</v>
      </c>
      <c r="E72" s="29"/>
      <c r="F72" s="30"/>
      <c r="G72" s="30"/>
      <c r="H72" s="49"/>
    </row>
    <row r="73" spans="1:8" s="16" customFormat="1" ht="24" customHeight="1">
      <c r="A73" s="54"/>
      <c r="B73" s="25"/>
      <c r="C73" s="32" t="s">
        <v>29</v>
      </c>
      <c r="D73" s="33" t="s">
        <v>30</v>
      </c>
      <c r="E73" s="34" t="s">
        <v>28</v>
      </c>
      <c r="F73" s="30">
        <v>0</v>
      </c>
      <c r="G73" s="30">
        <v>10000</v>
      </c>
      <c r="H73" s="55"/>
    </row>
    <row r="74" spans="1:8" s="16" customFormat="1" ht="19.5" customHeight="1">
      <c r="A74" s="54"/>
      <c r="B74" s="25"/>
      <c r="C74" s="36"/>
      <c r="D74" s="28"/>
      <c r="E74" s="37"/>
      <c r="F74" s="38">
        <f>SUM(F73)</f>
        <v>0</v>
      </c>
      <c r="G74" s="38">
        <f>SUM(G73)</f>
        <v>10000</v>
      </c>
      <c r="H74" s="39"/>
    </row>
    <row r="75" spans="1:8" s="16" customFormat="1" ht="19.5" customHeight="1">
      <c r="A75" s="54"/>
      <c r="B75" s="25"/>
      <c r="C75" s="36"/>
      <c r="D75" s="28"/>
      <c r="E75" s="37"/>
      <c r="F75" s="42">
        <f>F74</f>
        <v>0</v>
      </c>
      <c r="G75" s="42">
        <f>G74</f>
        <v>10000</v>
      </c>
      <c r="H75" s="43"/>
    </row>
    <row r="76" spans="1:8" s="16" customFormat="1" ht="55.5" customHeight="1">
      <c r="A76" s="44" t="s">
        <v>73</v>
      </c>
      <c r="B76" s="122"/>
      <c r="C76" s="123"/>
      <c r="D76" s="47" t="s">
        <v>74</v>
      </c>
      <c r="E76" s="48"/>
      <c r="F76" s="30"/>
      <c r="G76" s="30"/>
      <c r="H76" s="49"/>
    </row>
    <row r="77" spans="1:8" s="16" customFormat="1" ht="27.75" customHeight="1">
      <c r="A77" s="70"/>
      <c r="B77" s="124" t="s">
        <v>75</v>
      </c>
      <c r="C77" s="125"/>
      <c r="D77" s="53" t="s">
        <v>76</v>
      </c>
      <c r="E77" s="29"/>
      <c r="F77" s="30"/>
      <c r="G77" s="30"/>
      <c r="H77" s="49"/>
    </row>
    <row r="78" spans="1:8" s="16" customFormat="1" ht="27" customHeight="1">
      <c r="A78" s="54"/>
      <c r="B78" s="70"/>
      <c r="C78" s="72" t="s">
        <v>77</v>
      </c>
      <c r="D78" s="126" t="s">
        <v>78</v>
      </c>
      <c r="E78" s="34" t="s">
        <v>17</v>
      </c>
      <c r="F78" s="30">
        <v>15000</v>
      </c>
      <c r="G78" s="30">
        <v>10698.69</v>
      </c>
      <c r="H78" s="55">
        <f>G78/F78</f>
        <v>0.713246</v>
      </c>
    </row>
    <row r="79" spans="1:8" s="16" customFormat="1" ht="28.5" customHeight="1">
      <c r="A79" s="54"/>
      <c r="B79" s="73"/>
      <c r="C79" s="97" t="s">
        <v>79</v>
      </c>
      <c r="D79" s="127" t="s">
        <v>80</v>
      </c>
      <c r="E79" s="34" t="s">
        <v>28</v>
      </c>
      <c r="F79" s="30">
        <v>0</v>
      </c>
      <c r="G79" s="30">
        <v>24</v>
      </c>
      <c r="H79" s="49"/>
    </row>
    <row r="80" spans="1:8" s="16" customFormat="1" ht="19.5" customHeight="1">
      <c r="A80" s="61"/>
      <c r="B80" s="75"/>
      <c r="C80" s="76"/>
      <c r="D80" s="112"/>
      <c r="E80" s="37"/>
      <c r="F80" s="38">
        <f>SUM(F78:F79)</f>
        <v>15000</v>
      </c>
      <c r="G80" s="38">
        <f>SUM(G78:G79)</f>
        <v>10722.69</v>
      </c>
      <c r="H80" s="39">
        <f>G80/F80</f>
        <v>0.714846</v>
      </c>
    </row>
    <row r="81" spans="1:8" s="16" customFormat="1" ht="54" customHeight="1">
      <c r="A81" s="70"/>
      <c r="B81" s="86" t="s">
        <v>81</v>
      </c>
      <c r="C81" s="128"/>
      <c r="D81" s="129" t="s">
        <v>82</v>
      </c>
      <c r="E81" s="29"/>
      <c r="F81" s="30"/>
      <c r="G81" s="30"/>
      <c r="H81" s="49"/>
    </row>
    <row r="82" spans="1:8" s="16" customFormat="1" ht="53.25" customHeight="1">
      <c r="A82" s="73"/>
      <c r="B82" s="130"/>
      <c r="C82" s="108" t="s">
        <v>83</v>
      </c>
      <c r="D82" s="131" t="s">
        <v>84</v>
      </c>
      <c r="E82" s="34" t="s">
        <v>85</v>
      </c>
      <c r="F82" s="30">
        <v>8655928</v>
      </c>
      <c r="G82" s="30">
        <v>10796894.5</v>
      </c>
      <c r="H82" s="55">
        <f>G82/F82</f>
        <v>1.2473410707667625</v>
      </c>
    </row>
    <row r="83" spans="1:8" s="16" customFormat="1" ht="16.5" customHeight="1">
      <c r="A83" s="73"/>
      <c r="B83" s="98"/>
      <c r="C83" s="81" t="s">
        <v>86</v>
      </c>
      <c r="D83" s="132" t="s">
        <v>87</v>
      </c>
      <c r="E83" s="34" t="s">
        <v>17</v>
      </c>
      <c r="F83" s="30">
        <v>8547</v>
      </c>
      <c r="G83" s="30">
        <v>5057</v>
      </c>
      <c r="H83" s="55">
        <f>G83/F83</f>
        <v>0.5916695916695917</v>
      </c>
    </row>
    <row r="84" spans="1:8" s="16" customFormat="1" ht="16.5" customHeight="1">
      <c r="A84" s="73"/>
      <c r="B84" s="98"/>
      <c r="C84" s="81" t="s">
        <v>88</v>
      </c>
      <c r="D84" s="132" t="s">
        <v>89</v>
      </c>
      <c r="E84" s="34" t="s">
        <v>17</v>
      </c>
      <c r="F84" s="30">
        <v>3990</v>
      </c>
      <c r="G84" s="30">
        <v>2410</v>
      </c>
      <c r="H84" s="55">
        <f>G84/F84</f>
        <v>0.6040100250626567</v>
      </c>
    </row>
    <row r="85" spans="1:8" s="16" customFormat="1" ht="16.5" customHeight="1">
      <c r="A85" s="73"/>
      <c r="B85" s="98"/>
      <c r="C85" s="72" t="s">
        <v>90</v>
      </c>
      <c r="D85" s="133" t="s">
        <v>91</v>
      </c>
      <c r="E85" s="34" t="s">
        <v>17</v>
      </c>
      <c r="F85" s="30">
        <v>60000</v>
      </c>
      <c r="G85" s="30">
        <v>26640</v>
      </c>
      <c r="H85" s="55">
        <f>G85/F85</f>
        <v>0.444</v>
      </c>
    </row>
    <row r="86" spans="1:8" s="16" customFormat="1" ht="30" customHeight="1">
      <c r="A86" s="73"/>
      <c r="B86" s="98"/>
      <c r="C86" s="81" t="s">
        <v>47</v>
      </c>
      <c r="D86" s="80" t="s">
        <v>48</v>
      </c>
      <c r="E86" s="34" t="s">
        <v>28</v>
      </c>
      <c r="F86" s="30">
        <v>0</v>
      </c>
      <c r="G86" s="30">
        <v>35.2</v>
      </c>
      <c r="H86" s="55"/>
    </row>
    <row r="87" spans="1:8" s="16" customFormat="1" ht="39.75" customHeight="1">
      <c r="A87" s="73"/>
      <c r="B87" s="98"/>
      <c r="C87" s="81" t="s">
        <v>79</v>
      </c>
      <c r="D87" s="132" t="s">
        <v>80</v>
      </c>
      <c r="E87" s="34" t="s">
        <v>92</v>
      </c>
      <c r="F87" s="30">
        <v>0</v>
      </c>
      <c r="G87" s="30">
        <v>2723149.9</v>
      </c>
      <c r="H87" s="55"/>
    </row>
    <row r="88" spans="1:8" s="16" customFormat="1" ht="19.5" customHeight="1">
      <c r="A88" s="73"/>
      <c r="B88" s="102"/>
      <c r="C88" s="76"/>
      <c r="D88" s="134"/>
      <c r="E88" s="37"/>
      <c r="F88" s="38">
        <f>SUM(F82:F87)</f>
        <v>8728465</v>
      </c>
      <c r="G88" s="38">
        <f>SUM(G82:G87)</f>
        <v>13554186.6</v>
      </c>
      <c r="H88" s="39">
        <f>G88/F88</f>
        <v>1.552871736324772</v>
      </c>
    </row>
    <row r="89" spans="1:8" s="16" customFormat="1" ht="55.5" customHeight="1">
      <c r="A89" s="73"/>
      <c r="B89" s="135" t="s">
        <v>93</v>
      </c>
      <c r="C89" s="52"/>
      <c r="D89" s="134" t="s">
        <v>94</v>
      </c>
      <c r="E89" s="29"/>
      <c r="F89" s="30"/>
      <c r="G89" s="30"/>
      <c r="H89" s="49"/>
    </row>
    <row r="90" spans="1:8" s="16" customFormat="1" ht="16.5" customHeight="1">
      <c r="A90" s="73"/>
      <c r="B90" s="130"/>
      <c r="C90" s="81" t="s">
        <v>83</v>
      </c>
      <c r="D90" s="132" t="s">
        <v>84</v>
      </c>
      <c r="E90" s="34" t="s">
        <v>17</v>
      </c>
      <c r="F90" s="30">
        <v>575219</v>
      </c>
      <c r="G90" s="30">
        <v>331622</v>
      </c>
      <c r="H90" s="55">
        <f>G90/F90</f>
        <v>0.5765143362788782</v>
      </c>
    </row>
    <row r="91" spans="1:8" s="16" customFormat="1" ht="16.5" customHeight="1">
      <c r="A91" s="73"/>
      <c r="B91" s="98"/>
      <c r="C91" s="81" t="s">
        <v>86</v>
      </c>
      <c r="D91" s="132" t="s">
        <v>87</v>
      </c>
      <c r="E91" s="34" t="s">
        <v>17</v>
      </c>
      <c r="F91" s="30">
        <v>131859</v>
      </c>
      <c r="G91" s="30">
        <v>67143.95</v>
      </c>
      <c r="H91" s="55">
        <f>G91/F91</f>
        <v>0.5092102169741921</v>
      </c>
    </row>
    <row r="92" spans="1:8" s="16" customFormat="1" ht="16.5" customHeight="1">
      <c r="A92" s="73"/>
      <c r="B92" s="98"/>
      <c r="C92" s="81" t="s">
        <v>88</v>
      </c>
      <c r="D92" s="132" t="s">
        <v>89</v>
      </c>
      <c r="E92" s="34" t="s">
        <v>17</v>
      </c>
      <c r="F92" s="30">
        <v>133</v>
      </c>
      <c r="G92" s="30">
        <v>56.61</v>
      </c>
      <c r="H92" s="55">
        <f>G92/F92</f>
        <v>0.4256390977443609</v>
      </c>
    </row>
    <row r="93" spans="1:8" s="16" customFormat="1" ht="16.5" customHeight="1">
      <c r="A93" s="73"/>
      <c r="B93" s="98"/>
      <c r="C93" s="81" t="s">
        <v>90</v>
      </c>
      <c r="D93" s="132" t="s">
        <v>91</v>
      </c>
      <c r="E93" s="34" t="s">
        <v>17</v>
      </c>
      <c r="F93" s="30">
        <v>23000</v>
      </c>
      <c r="G93" s="30">
        <v>19129.82</v>
      </c>
      <c r="H93" s="55">
        <f>G93/F93</f>
        <v>0.831731304347826</v>
      </c>
    </row>
    <row r="94" spans="1:8" s="16" customFormat="1" ht="16.5" customHeight="1">
      <c r="A94" s="73"/>
      <c r="B94" s="98"/>
      <c r="C94" s="136" t="s">
        <v>95</v>
      </c>
      <c r="D94" s="132" t="s">
        <v>96</v>
      </c>
      <c r="E94" s="34" t="s">
        <v>17</v>
      </c>
      <c r="F94" s="30">
        <v>0</v>
      </c>
      <c r="G94" s="30">
        <v>12895.8</v>
      </c>
      <c r="H94" s="55"/>
    </row>
    <row r="95" spans="1:8" s="16" customFormat="1" ht="37.5" customHeight="1" hidden="1">
      <c r="A95" s="73"/>
      <c r="B95" s="98"/>
      <c r="C95" s="81" t="s">
        <v>97</v>
      </c>
      <c r="D95" s="132" t="s">
        <v>98</v>
      </c>
      <c r="E95" s="34" t="s">
        <v>28</v>
      </c>
      <c r="F95" s="30">
        <v>0</v>
      </c>
      <c r="G95" s="30">
        <v>0</v>
      </c>
      <c r="H95" s="55"/>
    </row>
    <row r="96" spans="1:8" s="16" customFormat="1" ht="24" customHeight="1">
      <c r="A96" s="73"/>
      <c r="B96" s="98"/>
      <c r="C96" s="81" t="s">
        <v>99</v>
      </c>
      <c r="D96" s="132" t="s">
        <v>100</v>
      </c>
      <c r="E96" s="34" t="s">
        <v>17</v>
      </c>
      <c r="F96" s="30">
        <v>1300</v>
      </c>
      <c r="G96" s="30">
        <v>0</v>
      </c>
      <c r="H96" s="55">
        <f>G96/F96</f>
        <v>0</v>
      </c>
    </row>
    <row r="97" spans="1:8" s="16" customFormat="1" ht="16.5" customHeight="1">
      <c r="A97" s="73"/>
      <c r="B97" s="98"/>
      <c r="C97" s="81" t="s">
        <v>101</v>
      </c>
      <c r="D97" s="132" t="s">
        <v>102</v>
      </c>
      <c r="E97" s="34" t="s">
        <v>17</v>
      </c>
      <c r="F97" s="30">
        <v>100000</v>
      </c>
      <c r="G97" s="30">
        <v>39699.5</v>
      </c>
      <c r="H97" s="55">
        <v>0.3969</v>
      </c>
    </row>
    <row r="98" spans="1:8" s="16" customFormat="1" ht="30" customHeight="1">
      <c r="A98" s="73"/>
      <c r="B98" s="98"/>
      <c r="C98" s="72" t="s">
        <v>47</v>
      </c>
      <c r="D98" s="80" t="s">
        <v>48</v>
      </c>
      <c r="E98" s="34" t="s">
        <v>28</v>
      </c>
      <c r="F98" s="30">
        <v>0</v>
      </c>
      <c r="G98" s="30">
        <v>1748</v>
      </c>
      <c r="H98" s="55"/>
    </row>
    <row r="99" spans="1:8" s="16" customFormat="1" ht="30" customHeight="1">
      <c r="A99" s="73"/>
      <c r="B99" s="98"/>
      <c r="C99" s="108" t="s">
        <v>79</v>
      </c>
      <c r="D99" s="131" t="s">
        <v>80</v>
      </c>
      <c r="E99" s="34" t="s">
        <v>17</v>
      </c>
      <c r="F99" s="30">
        <v>5000</v>
      </c>
      <c r="G99" s="30">
        <v>5969.85</v>
      </c>
      <c r="H99" s="55">
        <f>G99/F99</f>
        <v>1.19397</v>
      </c>
    </row>
    <row r="100" spans="1:8" s="16" customFormat="1" ht="19.5" customHeight="1">
      <c r="A100" s="75"/>
      <c r="B100" s="102"/>
      <c r="C100" s="76"/>
      <c r="D100" s="137"/>
      <c r="E100" s="37"/>
      <c r="F100" s="38">
        <f>SUM(F90:F99)</f>
        <v>836511</v>
      </c>
      <c r="G100" s="38">
        <f>SUM(G90:G99)</f>
        <v>478265.52999999997</v>
      </c>
      <c r="H100" s="39">
        <f>G100/F100</f>
        <v>0.571738482817321</v>
      </c>
    </row>
    <row r="101" spans="1:8" s="16" customFormat="1" ht="42" customHeight="1">
      <c r="A101" s="70"/>
      <c r="B101" s="138" t="s">
        <v>103</v>
      </c>
      <c r="C101" s="52"/>
      <c r="D101" s="139" t="s">
        <v>104</v>
      </c>
      <c r="E101" s="29"/>
      <c r="F101" s="30"/>
      <c r="G101" s="30"/>
      <c r="H101" s="49"/>
    </row>
    <row r="102" spans="1:8" s="16" customFormat="1" ht="16.5" customHeight="1">
      <c r="A102" s="73"/>
      <c r="B102" s="130"/>
      <c r="C102" s="72" t="s">
        <v>105</v>
      </c>
      <c r="D102" s="133" t="s">
        <v>106</v>
      </c>
      <c r="E102" s="34" t="s">
        <v>17</v>
      </c>
      <c r="F102" s="30">
        <v>15000</v>
      </c>
      <c r="G102" s="30">
        <v>7213</v>
      </c>
      <c r="H102" s="55">
        <f>G102/F102</f>
        <v>0.48086666666666666</v>
      </c>
    </row>
    <row r="103" spans="1:8" s="16" customFormat="1" ht="30" customHeight="1">
      <c r="A103" s="73"/>
      <c r="B103" s="98"/>
      <c r="C103" s="108" t="s">
        <v>107</v>
      </c>
      <c r="D103" s="131" t="s">
        <v>108</v>
      </c>
      <c r="E103" s="34" t="s">
        <v>17</v>
      </c>
      <c r="F103" s="30">
        <v>104000</v>
      </c>
      <c r="G103" s="30">
        <v>77622.04</v>
      </c>
      <c r="H103" s="55">
        <v>0.7463</v>
      </c>
    </row>
    <row r="104" spans="1:8" s="16" customFormat="1" ht="41.25" customHeight="1">
      <c r="A104" s="73"/>
      <c r="B104" s="98"/>
      <c r="C104" s="72" t="s">
        <v>109</v>
      </c>
      <c r="D104" s="133" t="s">
        <v>110</v>
      </c>
      <c r="E104" s="34" t="s">
        <v>17</v>
      </c>
      <c r="F104" s="30">
        <v>3500</v>
      </c>
      <c r="G104" s="30">
        <v>765.13</v>
      </c>
      <c r="H104" s="55">
        <f>G104/F104</f>
        <v>0.21860857142857143</v>
      </c>
    </row>
    <row r="105" spans="1:8" s="16" customFormat="1" ht="30" customHeight="1">
      <c r="A105" s="73"/>
      <c r="B105" s="98"/>
      <c r="C105" s="108" t="s">
        <v>111</v>
      </c>
      <c r="D105" s="131" t="s">
        <v>112</v>
      </c>
      <c r="E105" s="34" t="s">
        <v>17</v>
      </c>
      <c r="F105" s="30">
        <v>928000</v>
      </c>
      <c r="G105" s="30">
        <v>624206.3</v>
      </c>
      <c r="H105" s="55">
        <f>G105/F105</f>
        <v>0.6726360991379311</v>
      </c>
    </row>
    <row r="106" spans="1:8" s="16" customFormat="1" ht="30" customHeight="1">
      <c r="A106" s="73"/>
      <c r="B106" s="98"/>
      <c r="C106" s="72" t="s">
        <v>47</v>
      </c>
      <c r="D106" s="80" t="s">
        <v>48</v>
      </c>
      <c r="E106" s="34" t="s">
        <v>28</v>
      </c>
      <c r="F106" s="30">
        <v>0</v>
      </c>
      <c r="G106" s="30">
        <v>26.4</v>
      </c>
      <c r="H106" s="55"/>
    </row>
    <row r="107" spans="1:8" s="16" customFormat="1" ht="30" customHeight="1">
      <c r="A107" s="73"/>
      <c r="B107" s="98"/>
      <c r="C107" s="72" t="s">
        <v>26</v>
      </c>
      <c r="D107" s="132" t="s">
        <v>27</v>
      </c>
      <c r="E107" s="34" t="s">
        <v>28</v>
      </c>
      <c r="F107" s="30">
        <v>0</v>
      </c>
      <c r="G107" s="30">
        <v>2.88</v>
      </c>
      <c r="H107" s="55"/>
    </row>
    <row r="108" spans="1:8" s="16" customFormat="1" ht="19.5" customHeight="1">
      <c r="A108" s="73"/>
      <c r="B108" s="102"/>
      <c r="C108" s="109"/>
      <c r="D108" s="140"/>
      <c r="E108" s="141"/>
      <c r="F108" s="38">
        <f>SUM(F102:F107)</f>
        <v>1050500</v>
      </c>
      <c r="G108" s="38">
        <f>SUM(G102:G107)</f>
        <v>709835.7500000001</v>
      </c>
      <c r="H108" s="142">
        <f>G108/F108</f>
        <v>0.6757122798667302</v>
      </c>
    </row>
    <row r="109" spans="1:8" s="16" customFormat="1" ht="32.25" customHeight="1">
      <c r="A109" s="73"/>
      <c r="B109" s="135" t="s">
        <v>113</v>
      </c>
      <c r="C109" s="143"/>
      <c r="D109" s="144" t="s">
        <v>114</v>
      </c>
      <c r="E109" s="29"/>
      <c r="F109" s="30"/>
      <c r="G109" s="30"/>
      <c r="H109" s="49"/>
    </row>
    <row r="110" spans="1:8" s="16" customFormat="1" ht="19.5" customHeight="1">
      <c r="A110" s="73"/>
      <c r="B110" s="130"/>
      <c r="C110" s="108" t="s">
        <v>115</v>
      </c>
      <c r="D110" s="131" t="s">
        <v>116</v>
      </c>
      <c r="E110" s="34" t="s">
        <v>17</v>
      </c>
      <c r="F110" s="30">
        <v>3538374</v>
      </c>
      <c r="G110" s="30">
        <v>1427598</v>
      </c>
      <c r="H110" s="55">
        <v>0.4034</v>
      </c>
    </row>
    <row r="111" spans="1:8" s="16" customFormat="1" ht="19.5" customHeight="1">
      <c r="A111" s="73"/>
      <c r="B111" s="98"/>
      <c r="C111" s="72" t="s">
        <v>117</v>
      </c>
      <c r="D111" s="133" t="s">
        <v>118</v>
      </c>
      <c r="E111" s="34" t="s">
        <v>17</v>
      </c>
      <c r="F111" s="30">
        <v>50000</v>
      </c>
      <c r="G111" s="30">
        <v>1381242.83</v>
      </c>
      <c r="H111" s="55">
        <v>27.6248</v>
      </c>
    </row>
    <row r="112" spans="1:8" s="16" customFormat="1" ht="19.5" customHeight="1">
      <c r="A112" s="73"/>
      <c r="B112" s="98"/>
      <c r="C112" s="74"/>
      <c r="D112" s="139"/>
      <c r="E112" s="37"/>
      <c r="F112" s="38">
        <f>SUM(F110:F111)</f>
        <v>3588374</v>
      </c>
      <c r="G112" s="38">
        <f>SUM(G110:G111)</f>
        <v>2808840.83</v>
      </c>
      <c r="H112" s="39">
        <f>G112/F112</f>
        <v>0.7827614485000728</v>
      </c>
    </row>
    <row r="113" spans="1:8" s="16" customFormat="1" ht="19.5" customHeight="1">
      <c r="A113" s="75"/>
      <c r="B113" s="102"/>
      <c r="C113" s="76"/>
      <c r="D113" s="145"/>
      <c r="E113" s="65"/>
      <c r="F113" s="42">
        <f>F112+F108+F100+F88+F80</f>
        <v>14218850</v>
      </c>
      <c r="G113" s="42">
        <f>G112+G108+G100+G88+G80</f>
        <v>17561851.400000002</v>
      </c>
      <c r="H113" s="43">
        <f>G113/F113</f>
        <v>1.235110532849</v>
      </c>
    </row>
    <row r="114" spans="1:8" s="16" customFormat="1" ht="21" customHeight="1">
      <c r="A114" s="146" t="s">
        <v>119</v>
      </c>
      <c r="B114" s="147"/>
      <c r="C114" s="148"/>
      <c r="D114" s="149" t="s">
        <v>120</v>
      </c>
      <c r="E114" s="120"/>
      <c r="F114" s="30"/>
      <c r="G114" s="30"/>
      <c r="H114" s="121"/>
    </row>
    <row r="115" spans="1:8" s="16" customFormat="1" ht="31.5" customHeight="1">
      <c r="A115" s="54"/>
      <c r="B115" s="150" t="s">
        <v>121</v>
      </c>
      <c r="C115" s="151"/>
      <c r="D115" s="152" t="s">
        <v>122</v>
      </c>
      <c r="E115" s="153"/>
      <c r="F115" s="30"/>
      <c r="G115" s="30"/>
      <c r="H115" s="49"/>
    </row>
    <row r="116" spans="1:8" s="16" customFormat="1" ht="21" customHeight="1">
      <c r="A116" s="54"/>
      <c r="B116" s="25"/>
      <c r="C116" s="32" t="s">
        <v>123</v>
      </c>
      <c r="D116" s="132" t="s">
        <v>124</v>
      </c>
      <c r="E116" s="34" t="s">
        <v>17</v>
      </c>
      <c r="F116" s="30">
        <v>3571314</v>
      </c>
      <c r="G116" s="30">
        <v>2197728</v>
      </c>
      <c r="H116" s="55">
        <v>0.6153</v>
      </c>
    </row>
    <row r="117" spans="1:8" s="16" customFormat="1" ht="19.5" customHeight="1">
      <c r="A117" s="54"/>
      <c r="B117" s="25"/>
      <c r="C117" s="36"/>
      <c r="D117" s="154"/>
      <c r="E117" s="115"/>
      <c r="F117" s="38">
        <f>SUM(F116)</f>
        <v>3571314</v>
      </c>
      <c r="G117" s="38">
        <f>SUM(G116)</f>
        <v>2197728</v>
      </c>
      <c r="H117" s="39">
        <f>G117/F117</f>
        <v>0.6153835815052947</v>
      </c>
    </row>
    <row r="118" spans="1:8" s="16" customFormat="1" ht="23.25" customHeight="1">
      <c r="A118" s="54"/>
      <c r="B118" s="56" t="s">
        <v>125</v>
      </c>
      <c r="C118" s="27"/>
      <c r="D118" s="134" t="s">
        <v>126</v>
      </c>
      <c r="E118" s="29"/>
      <c r="F118" s="30"/>
      <c r="G118" s="30"/>
      <c r="H118" s="49"/>
    </row>
    <row r="119" spans="1:8" s="16" customFormat="1" ht="19.5" customHeight="1">
      <c r="A119" s="54"/>
      <c r="B119" s="25"/>
      <c r="C119" s="32" t="s">
        <v>26</v>
      </c>
      <c r="D119" s="132" t="s">
        <v>27</v>
      </c>
      <c r="E119" s="34" t="s">
        <v>17</v>
      </c>
      <c r="F119" s="30">
        <v>40698.76</v>
      </c>
      <c r="G119" s="30">
        <v>224156.27</v>
      </c>
      <c r="H119" s="55">
        <f>G119/F119</f>
        <v>5.507692863369792</v>
      </c>
    </row>
    <row r="120" spans="1:8" s="16" customFormat="1" ht="19.5" customHeight="1">
      <c r="A120" s="54"/>
      <c r="B120" s="25"/>
      <c r="C120" s="36"/>
      <c r="D120" s="134"/>
      <c r="E120" s="37"/>
      <c r="F120" s="38">
        <f>SUM(F119)</f>
        <v>40698.76</v>
      </c>
      <c r="G120" s="38">
        <f>SUM(G119)</f>
        <v>224156.27</v>
      </c>
      <c r="H120" s="39">
        <f>G120/F120</f>
        <v>5.507692863369792</v>
      </c>
    </row>
    <row r="121" spans="1:8" s="16" customFormat="1" ht="19.5" customHeight="1">
      <c r="A121" s="61"/>
      <c r="B121" s="62"/>
      <c r="C121" s="63"/>
      <c r="D121" s="145"/>
      <c r="E121" s="65"/>
      <c r="F121" s="42">
        <f>F120+F117</f>
        <v>3612012.76</v>
      </c>
      <c r="G121" s="42">
        <f>G120+G117</f>
        <v>2421884.27</v>
      </c>
      <c r="H121" s="43">
        <f>G121/F121</f>
        <v>0.6705082265545486</v>
      </c>
    </row>
    <row r="122" spans="1:8" s="16" customFormat="1" ht="21" customHeight="1">
      <c r="A122" s="66" t="s">
        <v>127</v>
      </c>
      <c r="B122" s="45"/>
      <c r="C122" s="46"/>
      <c r="D122" s="155" t="s">
        <v>128</v>
      </c>
      <c r="E122" s="21"/>
      <c r="F122" s="30"/>
      <c r="G122" s="30"/>
      <c r="H122" s="49"/>
    </row>
    <row r="123" spans="1:8" s="16" customFormat="1" ht="21" customHeight="1">
      <c r="A123" s="70"/>
      <c r="B123" s="138" t="s">
        <v>129</v>
      </c>
      <c r="C123" s="52"/>
      <c r="D123" s="134" t="s">
        <v>130</v>
      </c>
      <c r="E123" s="29"/>
      <c r="F123" s="30"/>
      <c r="G123" s="30"/>
      <c r="H123" s="49"/>
    </row>
    <row r="124" spans="1:8" s="16" customFormat="1" ht="19.5" customHeight="1">
      <c r="A124" s="73"/>
      <c r="B124" s="130"/>
      <c r="C124" s="72" t="s">
        <v>47</v>
      </c>
      <c r="D124" s="133" t="s">
        <v>48</v>
      </c>
      <c r="E124" s="34" t="s">
        <v>17</v>
      </c>
      <c r="F124" s="30">
        <v>200</v>
      </c>
      <c r="G124" s="30">
        <v>144</v>
      </c>
      <c r="H124" s="55">
        <f>G124/F124</f>
        <v>0.72</v>
      </c>
    </row>
    <row r="125" spans="1:8" s="16" customFormat="1" ht="70.5" customHeight="1">
      <c r="A125" s="73"/>
      <c r="B125" s="98"/>
      <c r="C125" s="108" t="s">
        <v>49</v>
      </c>
      <c r="D125" s="131" t="s">
        <v>50</v>
      </c>
      <c r="E125" s="34" t="s">
        <v>17</v>
      </c>
      <c r="F125" s="30">
        <v>2500</v>
      </c>
      <c r="G125" s="30">
        <v>2755</v>
      </c>
      <c r="H125" s="55">
        <f>G125/F125</f>
        <v>1.102</v>
      </c>
    </row>
    <row r="126" spans="1:8" s="16" customFormat="1" ht="25.5" customHeight="1">
      <c r="A126" s="73"/>
      <c r="B126" s="98"/>
      <c r="C126" s="108" t="s">
        <v>29</v>
      </c>
      <c r="D126" s="131" t="s">
        <v>30</v>
      </c>
      <c r="E126" s="34" t="s">
        <v>28</v>
      </c>
      <c r="F126" s="30">
        <v>0</v>
      </c>
      <c r="G126" s="30">
        <v>862.5</v>
      </c>
      <c r="H126" s="55"/>
    </row>
    <row r="127" spans="1:8" s="16" customFormat="1" ht="18" customHeight="1">
      <c r="A127" s="73"/>
      <c r="B127" s="102"/>
      <c r="C127" s="109"/>
      <c r="D127" s="134"/>
      <c r="E127" s="37"/>
      <c r="F127" s="38">
        <f>SUM(F124:F126)</f>
        <v>2700</v>
      </c>
      <c r="G127" s="38">
        <f>SUM(G124:G126)</f>
        <v>3761.5</v>
      </c>
      <c r="H127" s="39">
        <f>G127/F127</f>
        <v>1.3931481481481482</v>
      </c>
    </row>
    <row r="128" spans="1:8" s="16" customFormat="1" ht="17.25" customHeight="1">
      <c r="A128" s="73"/>
      <c r="B128" s="156">
        <v>80104</v>
      </c>
      <c r="C128" s="157"/>
      <c r="D128" s="28" t="s">
        <v>131</v>
      </c>
      <c r="E128" s="29"/>
      <c r="F128" s="30"/>
      <c r="G128" s="30"/>
      <c r="H128" s="49"/>
    </row>
    <row r="129" spans="1:8" s="16" customFormat="1" ht="18" customHeight="1">
      <c r="A129" s="73"/>
      <c r="B129" s="105"/>
      <c r="C129" s="158" t="s">
        <v>47</v>
      </c>
      <c r="D129" s="33" t="s">
        <v>48</v>
      </c>
      <c r="E129" s="34" t="s">
        <v>17</v>
      </c>
      <c r="F129" s="30">
        <v>84400</v>
      </c>
      <c r="G129" s="30">
        <v>37911.67</v>
      </c>
      <c r="H129" s="111">
        <f>G129/F129</f>
        <v>0.4491904028436019</v>
      </c>
    </row>
    <row r="130" spans="1:8" s="16" customFormat="1" ht="17.25" customHeight="1">
      <c r="A130" s="73"/>
      <c r="B130" s="105"/>
      <c r="C130" s="159"/>
      <c r="D130" s="28"/>
      <c r="E130" s="37"/>
      <c r="F130" s="38">
        <f>SUM(F129)</f>
        <v>84400</v>
      </c>
      <c r="G130" s="38">
        <f>SUM(G129)</f>
        <v>37911.67</v>
      </c>
      <c r="H130" s="39">
        <f>G130/F130</f>
        <v>0.4491904028436019</v>
      </c>
    </row>
    <row r="131" spans="1:8" s="16" customFormat="1" ht="21" customHeight="1">
      <c r="A131" s="73"/>
      <c r="B131" s="71" t="s">
        <v>132</v>
      </c>
      <c r="C131" s="27"/>
      <c r="D131" s="134" t="s">
        <v>133</v>
      </c>
      <c r="E131" s="29"/>
      <c r="F131" s="30"/>
      <c r="G131" s="30"/>
      <c r="H131" s="49"/>
    </row>
    <row r="132" spans="1:8" s="57" customFormat="1" ht="32.25" customHeight="1">
      <c r="A132" s="73"/>
      <c r="B132" s="130"/>
      <c r="C132" s="81" t="s">
        <v>60</v>
      </c>
      <c r="D132" s="33" t="s">
        <v>61</v>
      </c>
      <c r="E132" s="34" t="s">
        <v>28</v>
      </c>
      <c r="F132" s="30">
        <v>0</v>
      </c>
      <c r="G132" s="30">
        <v>200</v>
      </c>
      <c r="H132" s="107"/>
    </row>
    <row r="133" spans="1:8" s="16" customFormat="1" ht="20.25" customHeight="1">
      <c r="A133" s="73"/>
      <c r="B133" s="98"/>
      <c r="C133" s="81" t="s">
        <v>47</v>
      </c>
      <c r="D133" s="132" t="s">
        <v>48</v>
      </c>
      <c r="E133" s="34" t="s">
        <v>17</v>
      </c>
      <c r="F133" s="30">
        <v>150</v>
      </c>
      <c r="G133" s="30">
        <v>116.8</v>
      </c>
      <c r="H133" s="55">
        <f>G133/F133</f>
        <v>0.7786666666666666</v>
      </c>
    </row>
    <row r="134" spans="1:8" s="16" customFormat="1" ht="69" customHeight="1">
      <c r="A134" s="73"/>
      <c r="B134" s="98"/>
      <c r="C134" s="81" t="s">
        <v>49</v>
      </c>
      <c r="D134" s="132" t="s">
        <v>50</v>
      </c>
      <c r="E134" s="34" t="s">
        <v>17</v>
      </c>
      <c r="F134" s="30">
        <v>1500</v>
      </c>
      <c r="G134" s="30">
        <v>1120</v>
      </c>
      <c r="H134" s="55">
        <f>G134/F134</f>
        <v>0.7466666666666667</v>
      </c>
    </row>
    <row r="135" spans="1:8" s="16" customFormat="1" ht="24.75" customHeight="1">
      <c r="A135" s="73"/>
      <c r="B135" s="98"/>
      <c r="C135" s="81" t="s">
        <v>26</v>
      </c>
      <c r="D135" s="132" t="s">
        <v>27</v>
      </c>
      <c r="E135" s="34" t="s">
        <v>28</v>
      </c>
      <c r="F135" s="30">
        <v>0</v>
      </c>
      <c r="G135" s="30">
        <v>96.8</v>
      </c>
      <c r="H135" s="55"/>
    </row>
    <row r="136" spans="1:8" s="16" customFormat="1" ht="29.25" customHeight="1">
      <c r="A136" s="73"/>
      <c r="B136" s="98"/>
      <c r="C136" s="72" t="s">
        <v>29</v>
      </c>
      <c r="D136" s="133" t="s">
        <v>30</v>
      </c>
      <c r="E136" s="34" t="s">
        <v>28</v>
      </c>
      <c r="F136" s="30">
        <v>0</v>
      </c>
      <c r="G136" s="30">
        <v>607.74</v>
      </c>
      <c r="H136" s="55"/>
    </row>
    <row r="137" spans="1:8" s="16" customFormat="1" ht="19.5" customHeight="1">
      <c r="A137" s="73"/>
      <c r="B137" s="102"/>
      <c r="C137" s="74"/>
      <c r="D137" s="139"/>
      <c r="E137" s="37"/>
      <c r="F137" s="38">
        <f>SUM(F132:F136)</f>
        <v>1650</v>
      </c>
      <c r="G137" s="38">
        <f>SUM(G132:G136)</f>
        <v>2141.34</v>
      </c>
      <c r="H137" s="39">
        <f>G137/F137</f>
        <v>1.2977818181818184</v>
      </c>
    </row>
    <row r="138" spans="1:8" s="16" customFormat="1" ht="19.5" customHeight="1">
      <c r="A138" s="73"/>
      <c r="B138" s="135" t="s">
        <v>134</v>
      </c>
      <c r="C138" s="27"/>
      <c r="D138" s="134" t="s">
        <v>135</v>
      </c>
      <c r="E138" s="29"/>
      <c r="F138" s="30"/>
      <c r="G138" s="30"/>
      <c r="H138" s="49"/>
    </row>
    <row r="139" spans="1:8" s="16" customFormat="1" ht="16.5" customHeight="1">
      <c r="A139" s="73"/>
      <c r="B139" s="130"/>
      <c r="C139" s="81" t="s">
        <v>22</v>
      </c>
      <c r="D139" s="132" t="s">
        <v>23</v>
      </c>
      <c r="E139" s="34" t="s">
        <v>17</v>
      </c>
      <c r="F139" s="30">
        <v>258800</v>
      </c>
      <c r="G139" s="30">
        <v>133475.79</v>
      </c>
      <c r="H139" s="55">
        <f>G139/F139</f>
        <v>0.5157488021638331</v>
      </c>
    </row>
    <row r="140" spans="1:8" s="16" customFormat="1" ht="26.25" customHeight="1">
      <c r="A140" s="73"/>
      <c r="B140" s="98"/>
      <c r="C140" s="72" t="s">
        <v>26</v>
      </c>
      <c r="D140" s="133" t="s">
        <v>27</v>
      </c>
      <c r="E140" s="34" t="s">
        <v>28</v>
      </c>
      <c r="F140" s="30">
        <v>0</v>
      </c>
      <c r="G140" s="30">
        <v>3.7</v>
      </c>
      <c r="H140" s="55"/>
    </row>
    <row r="141" spans="1:8" s="16" customFormat="1" ht="19.5" customHeight="1">
      <c r="A141" s="75"/>
      <c r="B141" s="102"/>
      <c r="C141" s="76"/>
      <c r="D141" s="137"/>
      <c r="E141" s="37"/>
      <c r="F141" s="38">
        <f>SUM(F139:F140)</f>
        <v>258800</v>
      </c>
      <c r="G141" s="38">
        <f>SUM(G139:G140)</f>
        <v>133479.49000000002</v>
      </c>
      <c r="H141" s="39">
        <f>G141/F141</f>
        <v>0.5157630989180836</v>
      </c>
    </row>
    <row r="142" spans="1:8" s="16" customFormat="1" ht="21" customHeight="1">
      <c r="A142" s="70"/>
      <c r="B142" s="138" t="s">
        <v>136</v>
      </c>
      <c r="C142" s="52"/>
      <c r="D142" s="139" t="s">
        <v>14</v>
      </c>
      <c r="E142" s="29"/>
      <c r="F142" s="30"/>
      <c r="G142" s="30"/>
      <c r="H142" s="49"/>
    </row>
    <row r="143" spans="1:8" s="16" customFormat="1" ht="40.5" customHeight="1">
      <c r="A143" s="73"/>
      <c r="B143" s="130"/>
      <c r="C143" s="81" t="s">
        <v>137</v>
      </c>
      <c r="D143" s="132" t="s">
        <v>138</v>
      </c>
      <c r="E143" s="34" t="s">
        <v>40</v>
      </c>
      <c r="F143" s="30">
        <v>16200</v>
      </c>
      <c r="G143" s="30">
        <v>0</v>
      </c>
      <c r="H143" s="35">
        <f>G143/F143</f>
        <v>0</v>
      </c>
    </row>
    <row r="144" spans="1:8" s="16" customFormat="1" ht="19.5" customHeight="1">
      <c r="A144" s="73"/>
      <c r="B144" s="98"/>
      <c r="C144" s="109"/>
      <c r="D144" s="134"/>
      <c r="E144" s="37"/>
      <c r="F144" s="38">
        <f>SUM(F143)</f>
        <v>16200</v>
      </c>
      <c r="G144" s="38">
        <f>SUM(G143)</f>
        <v>0</v>
      </c>
      <c r="H144" s="39">
        <f>G144/F144</f>
        <v>0</v>
      </c>
    </row>
    <row r="145" spans="1:8" s="16" customFormat="1" ht="19.5" customHeight="1">
      <c r="A145" s="75"/>
      <c r="B145" s="102"/>
      <c r="C145" s="76"/>
      <c r="D145" s="145"/>
      <c r="E145" s="65"/>
      <c r="F145" s="42">
        <f>F144+F141+F137+F130+F127</f>
        <v>363750</v>
      </c>
      <c r="G145" s="42">
        <f>G144+G141+G137+G130+G127</f>
        <v>177294</v>
      </c>
      <c r="H145" s="43">
        <f>G145/F145</f>
        <v>0.4874061855670103</v>
      </c>
    </row>
    <row r="146" spans="1:8" s="16" customFormat="1" ht="21" customHeight="1">
      <c r="A146" s="146">
        <v>851</v>
      </c>
      <c r="B146" s="160"/>
      <c r="C146" s="161"/>
      <c r="D146" s="162" t="s">
        <v>139</v>
      </c>
      <c r="E146" s="21"/>
      <c r="F146" s="30"/>
      <c r="G146" s="30"/>
      <c r="H146" s="49"/>
    </row>
    <row r="147" spans="1:8" s="16" customFormat="1" ht="25.5" customHeight="1">
      <c r="A147" s="163"/>
      <c r="B147" s="164">
        <v>85154</v>
      </c>
      <c r="C147" s="165"/>
      <c r="D147" s="28" t="s">
        <v>140</v>
      </c>
      <c r="E147" s="29"/>
      <c r="F147" s="30"/>
      <c r="G147" s="30"/>
      <c r="H147" s="49"/>
    </row>
    <row r="148" spans="1:8" s="16" customFormat="1" ht="52.5" customHeight="1">
      <c r="A148" s="54"/>
      <c r="B148" s="163"/>
      <c r="C148" s="166" t="s">
        <v>141</v>
      </c>
      <c r="D148" s="167" t="s">
        <v>142</v>
      </c>
      <c r="E148" s="34" t="s">
        <v>40</v>
      </c>
      <c r="F148" s="30">
        <v>3700</v>
      </c>
      <c r="G148" s="30">
        <v>0</v>
      </c>
      <c r="H148" s="111">
        <f>G148/F148</f>
        <v>0</v>
      </c>
    </row>
    <row r="149" spans="1:8" s="16" customFormat="1" ht="18" customHeight="1">
      <c r="A149" s="54"/>
      <c r="B149" s="62"/>
      <c r="C149" s="63"/>
      <c r="D149" s="28"/>
      <c r="E149" s="37"/>
      <c r="F149" s="38">
        <f>SUM(F148)</f>
        <v>3700</v>
      </c>
      <c r="G149" s="38">
        <f>SUM(G148)</f>
        <v>0</v>
      </c>
      <c r="H149" s="39">
        <f>G149/F149</f>
        <v>0</v>
      </c>
    </row>
    <row r="150" spans="1:8" s="16" customFormat="1" ht="21" customHeight="1">
      <c r="A150" s="54"/>
      <c r="B150" s="150">
        <v>85195</v>
      </c>
      <c r="C150" s="151"/>
      <c r="D150" s="152" t="s">
        <v>14</v>
      </c>
      <c r="E150" s="153"/>
      <c r="F150" s="30"/>
      <c r="G150" s="30"/>
      <c r="H150" s="121"/>
    </row>
    <row r="151" spans="1:8" s="16" customFormat="1" ht="30" customHeight="1">
      <c r="A151" s="54"/>
      <c r="B151" s="25"/>
      <c r="C151" s="32" t="s">
        <v>29</v>
      </c>
      <c r="D151" s="132" t="s">
        <v>30</v>
      </c>
      <c r="E151" s="34" t="s">
        <v>28</v>
      </c>
      <c r="F151" s="30">
        <v>0</v>
      </c>
      <c r="G151" s="30">
        <v>372.5</v>
      </c>
      <c r="H151" s="55"/>
    </row>
    <row r="152" spans="1:8" s="57" customFormat="1" ht="53.25" customHeight="1">
      <c r="A152" s="25"/>
      <c r="B152" s="31"/>
      <c r="C152" s="168" t="s">
        <v>15</v>
      </c>
      <c r="D152" s="33" t="s">
        <v>16</v>
      </c>
      <c r="E152" s="34" t="s">
        <v>40</v>
      </c>
      <c r="F152" s="30">
        <v>59</v>
      </c>
      <c r="G152" s="30">
        <v>0</v>
      </c>
      <c r="H152" s="55">
        <f>G152/F152</f>
        <v>0</v>
      </c>
    </row>
    <row r="153" spans="1:8" s="16" customFormat="1" ht="19.5" customHeight="1">
      <c r="A153" s="54"/>
      <c r="B153" s="25"/>
      <c r="C153" s="36"/>
      <c r="D153" s="134"/>
      <c r="E153" s="37"/>
      <c r="F153" s="38">
        <f>SUM(F151:F152)</f>
        <v>59</v>
      </c>
      <c r="G153" s="38">
        <f>SUM(G151:G152)</f>
        <v>372.5</v>
      </c>
      <c r="H153" s="38"/>
    </row>
    <row r="154" spans="1:8" s="16" customFormat="1" ht="19.5" customHeight="1">
      <c r="A154" s="54"/>
      <c r="B154" s="25"/>
      <c r="C154" s="36"/>
      <c r="D154" s="169"/>
      <c r="E154" s="170"/>
      <c r="F154" s="171">
        <f>F153+F149</f>
        <v>3759</v>
      </c>
      <c r="G154" s="171">
        <f>G153+G149</f>
        <v>372.5</v>
      </c>
      <c r="H154" s="42"/>
    </row>
    <row r="155" spans="1:8" s="16" customFormat="1" ht="18.75" customHeight="1">
      <c r="A155" s="66" t="s">
        <v>143</v>
      </c>
      <c r="B155" s="45"/>
      <c r="C155" s="46"/>
      <c r="D155" s="172" t="s">
        <v>144</v>
      </c>
      <c r="E155" s="48"/>
      <c r="F155" s="30"/>
      <c r="G155" s="30"/>
      <c r="H155" s="173"/>
    </row>
    <row r="156" spans="1:8" s="16" customFormat="1" ht="50.25" customHeight="1">
      <c r="A156" s="70"/>
      <c r="B156" s="138" t="s">
        <v>145</v>
      </c>
      <c r="C156" s="52"/>
      <c r="D156" s="174" t="s">
        <v>146</v>
      </c>
      <c r="E156" s="29"/>
      <c r="F156" s="30"/>
      <c r="G156" s="30"/>
      <c r="H156" s="49"/>
    </row>
    <row r="157" spans="1:8" s="16" customFormat="1" ht="16.5" customHeight="1">
      <c r="A157" s="54"/>
      <c r="B157" s="70"/>
      <c r="C157" s="81" t="s">
        <v>26</v>
      </c>
      <c r="D157" s="132" t="s">
        <v>27</v>
      </c>
      <c r="E157" s="34" t="s">
        <v>17</v>
      </c>
      <c r="F157" s="30">
        <v>1140</v>
      </c>
      <c r="G157" s="30">
        <v>962.67</v>
      </c>
      <c r="H157" s="55">
        <f>G157/F157</f>
        <v>0.8444473684210526</v>
      </c>
    </row>
    <row r="158" spans="1:8" s="16" customFormat="1" ht="16.5" customHeight="1">
      <c r="A158" s="54"/>
      <c r="B158" s="73"/>
      <c r="C158" s="81" t="s">
        <v>29</v>
      </c>
      <c r="D158" s="132" t="s">
        <v>30</v>
      </c>
      <c r="E158" s="34" t="s">
        <v>17</v>
      </c>
      <c r="F158" s="30">
        <v>9750</v>
      </c>
      <c r="G158" s="30">
        <v>8615.18</v>
      </c>
      <c r="H158" s="55">
        <f>G158/F158</f>
        <v>0.8836082051282051</v>
      </c>
    </row>
    <row r="159" spans="1:8" s="16" customFormat="1" ht="52.5" customHeight="1">
      <c r="A159" s="54"/>
      <c r="B159" s="73"/>
      <c r="C159" s="72" t="s">
        <v>15</v>
      </c>
      <c r="D159" s="133" t="s">
        <v>16</v>
      </c>
      <c r="E159" s="34" t="s">
        <v>17</v>
      </c>
      <c r="F159" s="30">
        <v>790395</v>
      </c>
      <c r="G159" s="30">
        <v>378975</v>
      </c>
      <c r="H159" s="55">
        <f>G159/F159</f>
        <v>0.47947545214734405</v>
      </c>
    </row>
    <row r="160" spans="1:8" s="16" customFormat="1" ht="19.5" customHeight="1">
      <c r="A160" s="61"/>
      <c r="B160" s="75"/>
      <c r="C160" s="76"/>
      <c r="D160" s="175"/>
      <c r="E160" s="176"/>
      <c r="F160" s="38">
        <f>SUM(F157:F159)</f>
        <v>801285</v>
      </c>
      <c r="G160" s="38">
        <f>SUM(G157:G159)</f>
        <v>388552.85</v>
      </c>
      <c r="H160" s="39">
        <f>G160/F160</f>
        <v>0.4849121723232058</v>
      </c>
    </row>
    <row r="161" spans="1:8" s="16" customFormat="1" ht="67.5" customHeight="1">
      <c r="A161" s="70"/>
      <c r="B161" s="177" t="s">
        <v>147</v>
      </c>
      <c r="C161" s="143"/>
      <c r="D161" s="144" t="s">
        <v>148</v>
      </c>
      <c r="E161" s="29"/>
      <c r="F161" s="30"/>
      <c r="G161" s="30"/>
      <c r="H161" s="49"/>
    </row>
    <row r="162" spans="1:8" s="16" customFormat="1" ht="56.25" customHeight="1">
      <c r="A162" s="73"/>
      <c r="B162" s="178"/>
      <c r="C162" s="166" t="s">
        <v>15</v>
      </c>
      <c r="D162" s="131" t="s">
        <v>16</v>
      </c>
      <c r="E162" s="34" t="s">
        <v>17</v>
      </c>
      <c r="F162" s="30">
        <v>1500</v>
      </c>
      <c r="G162" s="30">
        <v>1006</v>
      </c>
      <c r="H162" s="55">
        <f>G162/F162</f>
        <v>0.6706666666666666</v>
      </c>
    </row>
    <row r="163" spans="1:8" s="16" customFormat="1" ht="19.5" customHeight="1">
      <c r="A163" s="73"/>
      <c r="B163" s="113"/>
      <c r="C163" s="63"/>
      <c r="D163" s="137"/>
      <c r="E163" s="37"/>
      <c r="F163" s="38">
        <f>SUM(F162)</f>
        <v>1500</v>
      </c>
      <c r="G163" s="38">
        <f>SUM(G162)</f>
        <v>1006</v>
      </c>
      <c r="H163" s="39">
        <f>G163/F163</f>
        <v>0.6706666666666666</v>
      </c>
    </row>
    <row r="164" spans="1:8" s="16" customFormat="1" ht="27" customHeight="1">
      <c r="A164" s="73"/>
      <c r="B164" s="138" t="s">
        <v>149</v>
      </c>
      <c r="C164" s="52"/>
      <c r="D164" s="139" t="s">
        <v>150</v>
      </c>
      <c r="E164" s="29"/>
      <c r="F164" s="30"/>
      <c r="G164" s="30"/>
      <c r="H164" s="49"/>
    </row>
    <row r="165" spans="1:8" s="16" customFormat="1" ht="63.75" customHeight="1">
      <c r="A165" s="73"/>
      <c r="B165" s="130"/>
      <c r="C165" s="72" t="s">
        <v>15</v>
      </c>
      <c r="D165" s="132" t="s">
        <v>16</v>
      </c>
      <c r="E165" s="34" t="s">
        <v>17</v>
      </c>
      <c r="F165" s="30">
        <v>11323</v>
      </c>
      <c r="G165" s="30">
        <v>8690</v>
      </c>
      <c r="H165" s="55">
        <f>G165/F165</f>
        <v>0.7674644528835114</v>
      </c>
    </row>
    <row r="166" spans="1:8" s="16" customFormat="1" ht="49.5" customHeight="1">
      <c r="A166" s="73"/>
      <c r="B166" s="98"/>
      <c r="C166" s="108" t="s">
        <v>137</v>
      </c>
      <c r="D166" s="132" t="s">
        <v>138</v>
      </c>
      <c r="E166" s="34" t="s">
        <v>17</v>
      </c>
      <c r="F166" s="30">
        <v>12949</v>
      </c>
      <c r="G166" s="30">
        <v>8800</v>
      </c>
      <c r="H166" s="55">
        <f>G166/F166</f>
        <v>0.6795891574638968</v>
      </c>
    </row>
    <row r="167" spans="1:8" s="16" customFormat="1" ht="19.5" customHeight="1">
      <c r="A167" s="73"/>
      <c r="B167" s="102"/>
      <c r="C167" s="76"/>
      <c r="D167" s="137"/>
      <c r="E167" s="37"/>
      <c r="F167" s="38">
        <f>SUM(F165:F166)</f>
        <v>24272</v>
      </c>
      <c r="G167" s="38">
        <f>SUM(G165:G166)</f>
        <v>17490</v>
      </c>
      <c r="H167" s="39">
        <f>G167/F167</f>
        <v>0.7205833882663151</v>
      </c>
    </row>
    <row r="168" spans="1:8" s="16" customFormat="1" ht="21" customHeight="1">
      <c r="A168" s="73"/>
      <c r="B168" s="116" t="s">
        <v>151</v>
      </c>
      <c r="C168" s="52"/>
      <c r="D168" s="139" t="s">
        <v>152</v>
      </c>
      <c r="E168" s="29"/>
      <c r="F168" s="30"/>
      <c r="G168" s="30"/>
      <c r="H168" s="121"/>
    </row>
    <row r="169" spans="1:8" s="16" customFormat="1" ht="27" customHeight="1">
      <c r="A169" s="73"/>
      <c r="B169" s="98"/>
      <c r="C169" s="81" t="s">
        <v>29</v>
      </c>
      <c r="D169" s="132" t="s">
        <v>30</v>
      </c>
      <c r="E169" s="34" t="s">
        <v>28</v>
      </c>
      <c r="F169" s="30">
        <v>0</v>
      </c>
      <c r="G169" s="30">
        <v>409.99</v>
      </c>
      <c r="H169" s="55"/>
    </row>
    <row r="170" spans="1:8" s="16" customFormat="1" ht="41.25" customHeight="1">
      <c r="A170" s="73"/>
      <c r="B170" s="105"/>
      <c r="C170" s="32" t="s">
        <v>137</v>
      </c>
      <c r="D170" s="132" t="s">
        <v>138</v>
      </c>
      <c r="E170" s="34" t="s">
        <v>17</v>
      </c>
      <c r="F170" s="30">
        <v>70614</v>
      </c>
      <c r="G170" s="30">
        <v>37478</v>
      </c>
      <c r="H170" s="55">
        <f>G170/F170</f>
        <v>0.5307446115501175</v>
      </c>
    </row>
    <row r="171" spans="1:8" s="16" customFormat="1" ht="19.5" customHeight="1">
      <c r="A171" s="73"/>
      <c r="B171" s="105"/>
      <c r="C171" s="36"/>
      <c r="D171" s="134"/>
      <c r="E171" s="37"/>
      <c r="F171" s="38">
        <f>SUM(F169:F170)</f>
        <v>70614</v>
      </c>
      <c r="G171" s="38">
        <f>SUM(G169:G170)</f>
        <v>37887.99</v>
      </c>
      <c r="H171" s="39">
        <f>G171/F171</f>
        <v>0.5365506840003399</v>
      </c>
    </row>
    <row r="172" spans="1:8" s="16" customFormat="1" ht="21" customHeight="1">
      <c r="A172" s="73"/>
      <c r="B172" s="71" t="s">
        <v>153</v>
      </c>
      <c r="C172" s="27"/>
      <c r="D172" s="134" t="s">
        <v>14</v>
      </c>
      <c r="E172" s="29"/>
      <c r="F172" s="30"/>
      <c r="G172" s="30"/>
      <c r="H172" s="49"/>
    </row>
    <row r="173" spans="1:8" s="16" customFormat="1" ht="27" customHeight="1">
      <c r="A173" s="54"/>
      <c r="B173" s="70"/>
      <c r="C173" s="81" t="s">
        <v>29</v>
      </c>
      <c r="D173" s="132" t="s">
        <v>30</v>
      </c>
      <c r="E173" s="34" t="s">
        <v>28</v>
      </c>
      <c r="F173" s="30">
        <v>0</v>
      </c>
      <c r="G173" s="30">
        <v>19712.76</v>
      </c>
      <c r="H173" s="55"/>
    </row>
    <row r="174" spans="1:8" s="16" customFormat="1" ht="39.75" customHeight="1">
      <c r="A174" s="54"/>
      <c r="B174" s="73"/>
      <c r="C174" s="97" t="s">
        <v>154</v>
      </c>
      <c r="D174" s="127" t="s">
        <v>155</v>
      </c>
      <c r="E174" s="34" t="s">
        <v>40</v>
      </c>
      <c r="F174" s="30">
        <v>88054.9</v>
      </c>
      <c r="G174" s="30">
        <v>0</v>
      </c>
      <c r="H174" s="35">
        <f>G174/F174</f>
        <v>0</v>
      </c>
    </row>
    <row r="175" spans="1:8" s="16" customFormat="1" ht="39.75" customHeight="1">
      <c r="A175" s="61"/>
      <c r="B175" s="75"/>
      <c r="C175" s="97" t="s">
        <v>156</v>
      </c>
      <c r="D175" s="126" t="s">
        <v>155</v>
      </c>
      <c r="E175" s="34" t="s">
        <v>40</v>
      </c>
      <c r="F175" s="30">
        <v>4661.73</v>
      </c>
      <c r="G175" s="30">
        <v>0</v>
      </c>
      <c r="H175" s="35">
        <f>G175/F175</f>
        <v>0</v>
      </c>
    </row>
    <row r="176" spans="1:8" s="16" customFormat="1" ht="47.25" customHeight="1">
      <c r="A176" s="50"/>
      <c r="B176" s="70"/>
      <c r="C176" s="97" t="s">
        <v>137</v>
      </c>
      <c r="D176" s="179" t="s">
        <v>138</v>
      </c>
      <c r="E176" s="34" t="s">
        <v>17</v>
      </c>
      <c r="F176" s="30">
        <v>18576</v>
      </c>
      <c r="G176" s="30">
        <v>7434</v>
      </c>
      <c r="H176" s="55">
        <f>G176/F176</f>
        <v>0.4001937984496124</v>
      </c>
    </row>
    <row r="177" spans="1:8" s="16" customFormat="1" ht="19.5" customHeight="1">
      <c r="A177" s="54"/>
      <c r="B177" s="73"/>
      <c r="C177" s="109"/>
      <c r="D177" s="134"/>
      <c r="E177" s="37"/>
      <c r="F177" s="38">
        <f>SUM(F173:F176)</f>
        <v>111292.62999999999</v>
      </c>
      <c r="G177" s="38">
        <f>SUM(G173:G176)</f>
        <v>27146.76</v>
      </c>
      <c r="H177" s="39">
        <f>G177/F177</f>
        <v>0.24392235137223373</v>
      </c>
    </row>
    <row r="178" spans="1:8" s="16" customFormat="1" ht="19.5" customHeight="1">
      <c r="A178" s="61"/>
      <c r="B178" s="75"/>
      <c r="C178" s="76"/>
      <c r="D178" s="145"/>
      <c r="E178" s="65"/>
      <c r="F178" s="42">
        <f>F177+F171+F167+F163+F160</f>
        <v>1008963.63</v>
      </c>
      <c r="G178" s="42">
        <f>G177+G171+G167+G163+G160</f>
        <v>472083.6</v>
      </c>
      <c r="H178" s="43">
        <f>G178/F178</f>
        <v>0.46788961064929563</v>
      </c>
    </row>
    <row r="179" spans="1:8" s="16" customFormat="1" ht="21" customHeight="1">
      <c r="A179" s="180" t="s">
        <v>157</v>
      </c>
      <c r="B179" s="67"/>
      <c r="C179" s="68"/>
      <c r="D179" s="155" t="s">
        <v>158</v>
      </c>
      <c r="E179" s="21"/>
      <c r="F179" s="30"/>
      <c r="G179" s="30"/>
      <c r="H179" s="49"/>
    </row>
    <row r="180" spans="1:8" s="16" customFormat="1" ht="48" customHeight="1">
      <c r="A180" s="54"/>
      <c r="B180" s="56" t="s">
        <v>159</v>
      </c>
      <c r="C180" s="27"/>
      <c r="D180" s="134" t="s">
        <v>160</v>
      </c>
      <c r="E180" s="29"/>
      <c r="F180" s="30"/>
      <c r="G180" s="30"/>
      <c r="H180" s="49"/>
    </row>
    <row r="181" spans="1:8" s="16" customFormat="1" ht="46.5" customHeight="1">
      <c r="A181" s="54"/>
      <c r="B181" s="25"/>
      <c r="C181" s="32" t="s">
        <v>161</v>
      </c>
      <c r="D181" s="132" t="s">
        <v>162</v>
      </c>
      <c r="E181" s="34" t="s">
        <v>40</v>
      </c>
      <c r="F181" s="30">
        <v>9820</v>
      </c>
      <c r="G181" s="30">
        <v>0</v>
      </c>
      <c r="H181" s="111">
        <f>G181/F181</f>
        <v>0</v>
      </c>
    </row>
    <row r="182" spans="1:8" s="16" customFormat="1" ht="19.5" customHeight="1">
      <c r="A182" s="54"/>
      <c r="B182" s="25"/>
      <c r="C182" s="36"/>
      <c r="D182" s="134"/>
      <c r="E182" s="37"/>
      <c r="F182" s="38">
        <f>SUM(F181)</f>
        <v>9820</v>
      </c>
      <c r="G182" s="38">
        <f>SUM(G181)</f>
        <v>0</v>
      </c>
      <c r="H182" s="39">
        <f>G182/F182</f>
        <v>0</v>
      </c>
    </row>
    <row r="183" spans="1:8" s="16" customFormat="1" ht="21" customHeight="1">
      <c r="A183" s="54"/>
      <c r="B183" s="56" t="s">
        <v>163</v>
      </c>
      <c r="C183" s="27"/>
      <c r="D183" s="134" t="s">
        <v>164</v>
      </c>
      <c r="E183" s="29"/>
      <c r="F183" s="30"/>
      <c r="G183" s="30"/>
      <c r="H183" s="49"/>
    </row>
    <row r="184" spans="1:8" s="16" customFormat="1" ht="45.75" customHeight="1">
      <c r="A184" s="54"/>
      <c r="B184" s="25"/>
      <c r="C184" s="32" t="s">
        <v>137</v>
      </c>
      <c r="D184" s="132" t="s">
        <v>138</v>
      </c>
      <c r="E184" s="34" t="s">
        <v>17</v>
      </c>
      <c r="F184" s="30">
        <v>2288</v>
      </c>
      <c r="G184" s="30">
        <v>2288</v>
      </c>
      <c r="H184" s="111">
        <f>G184/F184</f>
        <v>1</v>
      </c>
    </row>
    <row r="185" spans="1:8" s="16" customFormat="1" ht="18" customHeight="1">
      <c r="A185" s="54"/>
      <c r="B185" s="25"/>
      <c r="C185" s="36"/>
      <c r="D185" s="134"/>
      <c r="E185" s="37"/>
      <c r="F185" s="38">
        <f>SUM(F184)</f>
        <v>2288</v>
      </c>
      <c r="G185" s="38">
        <f>SUM(G184)</f>
        <v>2288</v>
      </c>
      <c r="H185" s="39">
        <f>G185/F185</f>
        <v>1</v>
      </c>
    </row>
    <row r="186" spans="1:8" s="16" customFormat="1" ht="18" customHeight="1">
      <c r="A186" s="54"/>
      <c r="B186" s="25"/>
      <c r="C186" s="36"/>
      <c r="D186" s="181"/>
      <c r="E186" s="65"/>
      <c r="F186" s="42">
        <f>F185+F182</f>
        <v>12108</v>
      </c>
      <c r="G186" s="42">
        <f>G185+G182</f>
        <v>2288</v>
      </c>
      <c r="H186" s="43">
        <f>G186/F186</f>
        <v>0.1889659729104724</v>
      </c>
    </row>
    <row r="187" spans="1:8" s="16" customFormat="1" ht="24.75" customHeight="1">
      <c r="A187" s="66" t="s">
        <v>165</v>
      </c>
      <c r="B187" s="45"/>
      <c r="C187" s="46"/>
      <c r="D187" s="182" t="s">
        <v>166</v>
      </c>
      <c r="E187" s="21"/>
      <c r="F187" s="30"/>
      <c r="G187" s="30"/>
      <c r="H187" s="49"/>
    </row>
    <row r="188" spans="1:8" s="16" customFormat="1" ht="21" customHeight="1">
      <c r="A188" s="70"/>
      <c r="B188" s="138" t="s">
        <v>167</v>
      </c>
      <c r="C188" s="52"/>
      <c r="D188" s="139" t="s">
        <v>168</v>
      </c>
      <c r="E188" s="29"/>
      <c r="F188" s="30"/>
      <c r="G188" s="30"/>
      <c r="H188" s="49"/>
    </row>
    <row r="189" spans="1:8" s="16" customFormat="1" ht="16.5" customHeight="1">
      <c r="A189" s="54"/>
      <c r="B189" s="70"/>
      <c r="C189" s="72" t="s">
        <v>22</v>
      </c>
      <c r="D189" s="133" t="s">
        <v>23</v>
      </c>
      <c r="E189" s="34" t="s">
        <v>17</v>
      </c>
      <c r="F189" s="30">
        <v>231000</v>
      </c>
      <c r="G189" s="30">
        <v>107779.93</v>
      </c>
      <c r="H189" s="111">
        <f>G189/F189</f>
        <v>0.4665797835497835</v>
      </c>
    </row>
    <row r="190" spans="1:8" s="57" customFormat="1" ht="30.75" customHeight="1">
      <c r="A190" s="54"/>
      <c r="B190" s="73"/>
      <c r="C190" s="97" t="s">
        <v>29</v>
      </c>
      <c r="D190" s="132" t="s">
        <v>30</v>
      </c>
      <c r="E190" s="34" t="s">
        <v>28</v>
      </c>
      <c r="F190" s="30">
        <v>0</v>
      </c>
      <c r="G190" s="30">
        <v>307</v>
      </c>
      <c r="H190" s="22"/>
    </row>
    <row r="191" spans="1:8" s="16" customFormat="1" ht="21" customHeight="1">
      <c r="A191" s="54"/>
      <c r="B191" s="75"/>
      <c r="C191" s="76"/>
      <c r="D191" s="137"/>
      <c r="E191" s="37"/>
      <c r="F191" s="38">
        <f>SUM(F189:F190)</f>
        <v>231000</v>
      </c>
      <c r="G191" s="38">
        <f>SUM(G189:G190)</f>
        <v>108086.93</v>
      </c>
      <c r="H191" s="39">
        <f>G191/F191</f>
        <v>0.46790878787878787</v>
      </c>
    </row>
    <row r="192" spans="1:8" s="16" customFormat="1" ht="21" customHeight="1">
      <c r="A192" s="73"/>
      <c r="B192" s="156" t="s">
        <v>169</v>
      </c>
      <c r="C192" s="52"/>
      <c r="D192" s="139" t="s">
        <v>170</v>
      </c>
      <c r="E192" s="29"/>
      <c r="F192" s="30"/>
      <c r="G192" s="30"/>
      <c r="H192" s="49"/>
    </row>
    <row r="193" spans="1:8" s="16" customFormat="1" ht="21.75" customHeight="1">
      <c r="A193" s="73"/>
      <c r="B193" s="105"/>
      <c r="C193" s="32" t="s">
        <v>22</v>
      </c>
      <c r="D193" s="132" t="s">
        <v>23</v>
      </c>
      <c r="E193" s="34" t="s">
        <v>17</v>
      </c>
      <c r="F193" s="183">
        <v>35000</v>
      </c>
      <c r="G193" s="183">
        <v>19497.85</v>
      </c>
      <c r="H193" s="111">
        <f>G193/F193</f>
        <v>0.5570814285714285</v>
      </c>
    </row>
    <row r="194" spans="1:8" s="16" customFormat="1" ht="19.5" customHeight="1">
      <c r="A194" s="73"/>
      <c r="B194" s="105"/>
      <c r="C194" s="36"/>
      <c r="D194" s="134"/>
      <c r="E194" s="37"/>
      <c r="F194" s="38">
        <f>SUM(F193)</f>
        <v>35000</v>
      </c>
      <c r="G194" s="38">
        <f>SUM(G193)</f>
        <v>19497.85</v>
      </c>
      <c r="H194" s="39">
        <f>G194/F194</f>
        <v>0.5570814285714285</v>
      </c>
    </row>
    <row r="195" spans="1:8" s="16" customFormat="1" ht="19.5" customHeight="1">
      <c r="A195" s="75"/>
      <c r="B195" s="113"/>
      <c r="C195" s="63"/>
      <c r="D195" s="137"/>
      <c r="E195" s="37"/>
      <c r="F195" s="42">
        <f>F194+F191</f>
        <v>266000</v>
      </c>
      <c r="G195" s="42">
        <f>G194+G191</f>
        <v>127584.78</v>
      </c>
      <c r="H195" s="43">
        <f>G195/F195</f>
        <v>0.47964203007518796</v>
      </c>
    </row>
    <row r="196" spans="1:8" s="184" customFormat="1" ht="24" customHeight="1">
      <c r="A196" s="45">
        <v>926</v>
      </c>
      <c r="B196" s="185"/>
      <c r="C196" s="68"/>
      <c r="D196" s="186" t="s">
        <v>171</v>
      </c>
      <c r="E196" s="21"/>
      <c r="F196" s="30"/>
      <c r="G196" s="30"/>
      <c r="H196" s="49"/>
    </row>
    <row r="197" spans="1:8" s="184" customFormat="1" ht="24.75" customHeight="1">
      <c r="A197" s="70"/>
      <c r="B197" s="124">
        <v>92601</v>
      </c>
      <c r="C197" s="106"/>
      <c r="D197" s="187" t="s">
        <v>172</v>
      </c>
      <c r="E197" s="29"/>
      <c r="F197" s="30"/>
      <c r="G197" s="30"/>
      <c r="H197" s="49"/>
    </row>
    <row r="198" spans="1:8" s="184" customFormat="1" ht="54.75" customHeight="1">
      <c r="A198" s="73"/>
      <c r="B198" s="130"/>
      <c r="C198" s="72" t="s">
        <v>173</v>
      </c>
      <c r="D198" s="188" t="s">
        <v>174</v>
      </c>
      <c r="E198" s="34" t="s">
        <v>40</v>
      </c>
      <c r="F198" s="30">
        <v>333000</v>
      </c>
      <c r="G198" s="30">
        <v>0</v>
      </c>
      <c r="H198" s="111">
        <f>G198/F198</f>
        <v>0</v>
      </c>
    </row>
    <row r="199" spans="1:8" s="184" customFormat="1" ht="66.75" customHeight="1">
      <c r="A199" s="73"/>
      <c r="B199" s="98"/>
      <c r="C199" s="97" t="s">
        <v>175</v>
      </c>
      <c r="D199" s="189" t="s">
        <v>176</v>
      </c>
      <c r="E199" s="34" t="s">
        <v>40</v>
      </c>
      <c r="F199" s="30">
        <v>333000</v>
      </c>
      <c r="G199" s="30">
        <v>0</v>
      </c>
      <c r="H199" s="111">
        <f>G199/F199</f>
        <v>0</v>
      </c>
    </row>
    <row r="200" spans="1:8" s="16" customFormat="1" ht="19.5" customHeight="1">
      <c r="A200" s="75"/>
      <c r="B200" s="102"/>
      <c r="C200" s="74"/>
      <c r="D200" s="134"/>
      <c r="E200" s="37"/>
      <c r="F200" s="38">
        <f>SUM(F198:F199)</f>
        <v>666000</v>
      </c>
      <c r="G200" s="38">
        <f>SUM(G198:G199)</f>
        <v>0</v>
      </c>
      <c r="H200" s="39">
        <f>G200/F200</f>
        <v>0</v>
      </c>
    </row>
    <row r="201" spans="1:8" s="16" customFormat="1" ht="21" customHeight="1">
      <c r="A201" s="190"/>
      <c r="B201" s="191">
        <v>92605</v>
      </c>
      <c r="C201" s="106"/>
      <c r="D201" s="134" t="s">
        <v>177</v>
      </c>
      <c r="E201" s="29"/>
      <c r="F201" s="30"/>
      <c r="G201" s="30"/>
      <c r="H201" s="49"/>
    </row>
    <row r="202" spans="1:8" s="16" customFormat="1" ht="25.5" customHeight="1">
      <c r="A202" s="73"/>
      <c r="B202" s="73"/>
      <c r="C202" s="34" t="s">
        <v>29</v>
      </c>
      <c r="D202" s="132" t="s">
        <v>30</v>
      </c>
      <c r="E202" s="34" t="s">
        <v>28</v>
      </c>
      <c r="F202" s="30">
        <v>0</v>
      </c>
      <c r="G202" s="30">
        <v>7579.97</v>
      </c>
      <c r="H202" s="111"/>
    </row>
    <row r="203" spans="1:8" s="16" customFormat="1" ht="19.5" customHeight="1">
      <c r="A203" s="73"/>
      <c r="B203" s="73"/>
      <c r="C203" s="192"/>
      <c r="D203" s="134"/>
      <c r="E203" s="37"/>
      <c r="F203" s="38">
        <f>SUM(F202:F202)</f>
        <v>0</v>
      </c>
      <c r="G203" s="38">
        <f>SUM(G202:G202)</f>
        <v>7579.97</v>
      </c>
      <c r="H203" s="39"/>
    </row>
    <row r="204" spans="1:8" s="16" customFormat="1" ht="19.5" customHeight="1">
      <c r="A204" s="75"/>
      <c r="B204" s="75"/>
      <c r="C204" s="193"/>
      <c r="D204" s="181"/>
      <c r="E204" s="65"/>
      <c r="F204" s="42">
        <f>F203+F200</f>
        <v>666000</v>
      </c>
      <c r="G204" s="42">
        <f>G203+G200</f>
        <v>7579.97</v>
      </c>
      <c r="H204" s="43">
        <f>G204/F204</f>
        <v>0.011381336336336336</v>
      </c>
    </row>
    <row r="205" spans="1:8" s="16" customFormat="1" ht="34.5" customHeight="1">
      <c r="A205" s="194" t="s">
        <v>178</v>
      </c>
      <c r="B205" s="196"/>
      <c r="C205" s="196"/>
      <c r="D205" s="195"/>
      <c r="E205" s="65"/>
      <c r="F205" s="42">
        <f>F204+F195+F186+F178+F154+F145+F121+F113+F75+F70+F62+F44+F39+F28+F23+F9</f>
        <v>23314312.87</v>
      </c>
      <c r="G205" s="42">
        <f>G204+G195+G186+G178+G154+G145+G121+G113+G75+G70+G62+G44+G39+G28+G23+G9</f>
        <v>22012837.560000002</v>
      </c>
      <c r="H205" s="43">
        <v>0.9441</v>
      </c>
    </row>
    <row r="210" ht="12.75">
      <c r="F210" s="5"/>
    </row>
  </sheetData>
  <mergeCells count="4">
    <mergeCell ref="A1:H1"/>
    <mergeCell ref="A2:H2"/>
    <mergeCell ref="A3:H3"/>
    <mergeCell ref="A205:D205"/>
  </mergeCells>
  <printOptions/>
  <pageMargins left="0.35433070866141736" right="0.35433070866141736" top="0.56" bottom="0.44" header="0.47" footer="0.25"/>
  <pageSetup horizontalDpi="600" verticalDpi="600" orientation="landscape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0"/>
  <sheetViews>
    <sheetView tabSelected="1" workbookViewId="0" topLeftCell="A1">
      <selection activeCell="D383" sqref="D383"/>
    </sheetView>
  </sheetViews>
  <sheetFormatPr defaultColWidth="9.140625" defaultRowHeight="12.75"/>
  <cols>
    <col min="1" max="1" width="6.140625" style="0" customWidth="1"/>
    <col min="2" max="2" width="10.8515625" style="0" customWidth="1"/>
    <col min="3" max="3" width="11.140625" style="0" customWidth="1"/>
    <col min="4" max="4" width="39.140625" style="0" customWidth="1"/>
    <col min="5" max="5" width="27.421875" style="197" customWidth="1"/>
    <col min="6" max="7" width="18.140625" style="198" customWidth="1"/>
    <col min="8" max="8" width="11.8515625" style="199" customWidth="1"/>
  </cols>
  <sheetData>
    <row r="1" spans="1:8" s="200" customFormat="1" ht="21" customHeight="1">
      <c r="A1" s="201" t="s">
        <v>179</v>
      </c>
      <c r="B1" s="201"/>
      <c r="C1" s="201"/>
      <c r="D1" s="201"/>
      <c r="E1" s="201"/>
      <c r="F1" s="201"/>
      <c r="G1" s="201"/>
      <c r="H1" s="201"/>
    </row>
    <row r="2" spans="1:8" s="200" customFormat="1" ht="21" customHeight="1">
      <c r="A2" s="201" t="s">
        <v>180</v>
      </c>
      <c r="B2" s="201"/>
      <c r="C2" s="201"/>
      <c r="D2" s="201"/>
      <c r="E2" s="201"/>
      <c r="F2" s="201"/>
      <c r="G2" s="201"/>
      <c r="H2" s="201"/>
    </row>
    <row r="3" spans="1:8" s="202" customFormat="1" ht="21" customHeight="1">
      <c r="A3" s="201" t="s">
        <v>181</v>
      </c>
      <c r="B3" s="201"/>
      <c r="C3" s="201"/>
      <c r="D3" s="201"/>
      <c r="E3" s="201"/>
      <c r="F3" s="201"/>
      <c r="G3" s="201"/>
      <c r="H3" s="203"/>
    </row>
    <row r="4" spans="1:8" ht="35.25" customHeight="1">
      <c r="A4" s="204" t="s">
        <v>3</v>
      </c>
      <c r="B4" s="205" t="s">
        <v>4</v>
      </c>
      <c r="C4" s="206" t="s">
        <v>5</v>
      </c>
      <c r="D4" s="207" t="s">
        <v>6</v>
      </c>
      <c r="E4" s="208" t="s">
        <v>7</v>
      </c>
      <c r="F4" s="209" t="s">
        <v>182</v>
      </c>
      <c r="G4" s="210" t="s">
        <v>183</v>
      </c>
      <c r="H4" s="15" t="s">
        <v>10</v>
      </c>
    </row>
    <row r="5" spans="1:8" s="16" customFormat="1" ht="19.5" customHeight="1">
      <c r="A5" s="67" t="s">
        <v>11</v>
      </c>
      <c r="B5" s="211"/>
      <c r="C5" s="211"/>
      <c r="D5" s="212" t="s">
        <v>12</v>
      </c>
      <c r="E5" s="213"/>
      <c r="F5" s="214"/>
      <c r="G5" s="215"/>
      <c r="H5" s="49"/>
    </row>
    <row r="6" spans="1:8" s="16" customFormat="1" ht="19.5" customHeight="1">
      <c r="A6" s="25"/>
      <c r="B6" s="26" t="s">
        <v>184</v>
      </c>
      <c r="C6" s="26"/>
      <c r="D6" s="216" t="s">
        <v>185</v>
      </c>
      <c r="E6" s="217"/>
      <c r="F6" s="218"/>
      <c r="G6" s="219"/>
      <c r="H6" s="55"/>
    </row>
    <row r="7" spans="1:8" s="16" customFormat="1" ht="20.25" customHeight="1">
      <c r="A7" s="25"/>
      <c r="B7" s="31"/>
      <c r="C7" s="220" t="s">
        <v>186</v>
      </c>
      <c r="D7" s="221" t="s">
        <v>187</v>
      </c>
      <c r="E7" s="217" t="s">
        <v>188</v>
      </c>
      <c r="F7" s="218">
        <v>10000</v>
      </c>
      <c r="G7" s="219">
        <v>3940</v>
      </c>
      <c r="H7" s="222">
        <f>G7/F7</f>
        <v>0.394</v>
      </c>
    </row>
    <row r="8" spans="1:8" s="16" customFormat="1" ht="19.5" customHeight="1">
      <c r="A8" s="25"/>
      <c r="B8" s="31"/>
      <c r="C8" s="31"/>
      <c r="D8" s="223"/>
      <c r="E8" s="224"/>
      <c r="F8" s="225">
        <f>SUM(F7)</f>
        <v>10000</v>
      </c>
      <c r="G8" s="226">
        <f>SUM(G7)</f>
        <v>3940</v>
      </c>
      <c r="H8" s="227">
        <f>G8/F8</f>
        <v>0.394</v>
      </c>
    </row>
    <row r="9" spans="1:8" s="16" customFormat="1" ht="19.5" customHeight="1">
      <c r="A9" s="25"/>
      <c r="B9" s="26" t="s">
        <v>189</v>
      </c>
      <c r="C9" s="26"/>
      <c r="D9" s="216" t="s">
        <v>190</v>
      </c>
      <c r="E9" s="217"/>
      <c r="F9" s="218"/>
      <c r="G9" s="219"/>
      <c r="H9" s="228"/>
    </row>
    <row r="10" spans="1:8" s="16" customFormat="1" ht="28.5" customHeight="1">
      <c r="A10" s="25"/>
      <c r="B10" s="31"/>
      <c r="C10" s="220" t="s">
        <v>191</v>
      </c>
      <c r="D10" s="221" t="s">
        <v>192</v>
      </c>
      <c r="E10" s="217" t="s">
        <v>193</v>
      </c>
      <c r="F10" s="218">
        <v>2621771</v>
      </c>
      <c r="G10" s="219">
        <v>244060.21</v>
      </c>
      <c r="H10" s="222">
        <f>G10/F10</f>
        <v>0.09308982744869784</v>
      </c>
    </row>
    <row r="11" spans="1:8" s="16" customFormat="1" ht="19.5" customHeight="1">
      <c r="A11" s="25"/>
      <c r="B11" s="31"/>
      <c r="C11" s="31"/>
      <c r="D11" s="221"/>
      <c r="E11" s="229"/>
      <c r="F11" s="225">
        <f>SUM(F10)</f>
        <v>2621771</v>
      </c>
      <c r="G11" s="226">
        <f>SUM(G10)</f>
        <v>244060.21</v>
      </c>
      <c r="H11" s="227">
        <f>G11/F11</f>
        <v>0.09308982744869784</v>
      </c>
    </row>
    <row r="12" spans="1:8" s="16" customFormat="1" ht="19.5" customHeight="1">
      <c r="A12" s="25"/>
      <c r="B12" s="26" t="s">
        <v>194</v>
      </c>
      <c r="C12" s="26"/>
      <c r="D12" s="216" t="s">
        <v>195</v>
      </c>
      <c r="E12" s="217"/>
      <c r="F12" s="218"/>
      <c r="G12" s="219"/>
      <c r="H12" s="228"/>
    </row>
    <row r="13" spans="1:8" s="16" customFormat="1" ht="41.25" customHeight="1">
      <c r="A13" s="25"/>
      <c r="B13" s="31"/>
      <c r="C13" s="220" t="s">
        <v>196</v>
      </c>
      <c r="D13" s="221" t="s">
        <v>197</v>
      </c>
      <c r="E13" s="217" t="s">
        <v>17</v>
      </c>
      <c r="F13" s="218">
        <v>3000</v>
      </c>
      <c r="G13" s="219">
        <v>946.55</v>
      </c>
      <c r="H13" s="222">
        <f>G13/F13</f>
        <v>0.31551666666666667</v>
      </c>
    </row>
    <row r="14" spans="1:8" s="16" customFormat="1" ht="19.5" customHeight="1">
      <c r="A14" s="25"/>
      <c r="B14" s="31"/>
      <c r="C14" s="31"/>
      <c r="D14" s="221"/>
      <c r="E14" s="229"/>
      <c r="F14" s="225">
        <f>SUM(F13)</f>
        <v>3000</v>
      </c>
      <c r="G14" s="226">
        <f>SUM(G13)</f>
        <v>946.55</v>
      </c>
      <c r="H14" s="227">
        <f>G14/F14</f>
        <v>0.31551666666666667</v>
      </c>
    </row>
    <row r="15" spans="1:8" s="16" customFormat="1" ht="19.5" customHeight="1">
      <c r="A15" s="25"/>
      <c r="B15" s="26" t="s">
        <v>13</v>
      </c>
      <c r="C15" s="26"/>
      <c r="D15" s="216" t="s">
        <v>14</v>
      </c>
      <c r="E15" s="217"/>
      <c r="F15" s="218"/>
      <c r="G15" s="219"/>
      <c r="H15" s="228"/>
    </row>
    <row r="16" spans="1:8" s="16" customFormat="1" ht="16.5" customHeight="1">
      <c r="A16" s="25"/>
      <c r="B16" s="31"/>
      <c r="C16" s="220" t="s">
        <v>198</v>
      </c>
      <c r="D16" s="221" t="s">
        <v>199</v>
      </c>
      <c r="E16" s="217" t="s">
        <v>17</v>
      </c>
      <c r="F16" s="218">
        <v>114.66</v>
      </c>
      <c r="G16" s="219">
        <v>114.66</v>
      </c>
      <c r="H16" s="222">
        <f>G16/F16</f>
        <v>1</v>
      </c>
    </row>
    <row r="17" spans="1:8" s="16" customFormat="1" ht="16.5" customHeight="1">
      <c r="A17" s="25"/>
      <c r="B17" s="31"/>
      <c r="C17" s="220" t="s">
        <v>200</v>
      </c>
      <c r="D17" s="221" t="s">
        <v>201</v>
      </c>
      <c r="E17" s="217" t="s">
        <v>17</v>
      </c>
      <c r="F17" s="218">
        <v>5732.82</v>
      </c>
      <c r="G17" s="219">
        <v>5732.82</v>
      </c>
      <c r="H17" s="222">
        <f>G17/F17</f>
        <v>1</v>
      </c>
    </row>
    <row r="18" spans="1:8" s="16" customFormat="1" ht="19.5" customHeight="1">
      <c r="A18" s="25"/>
      <c r="B18" s="31"/>
      <c r="C18" s="31"/>
      <c r="D18" s="221"/>
      <c r="E18" s="229"/>
      <c r="F18" s="225">
        <f>SUM(F16:F17)</f>
        <v>5847.48</v>
      </c>
      <c r="G18" s="226">
        <f>SUM(G16:G17)</f>
        <v>5847.48</v>
      </c>
      <c r="H18" s="227">
        <f>G18/F18</f>
        <v>1</v>
      </c>
    </row>
    <row r="19" spans="1:8" s="16" customFormat="1" ht="19.5" customHeight="1">
      <c r="A19" s="25"/>
      <c r="B19" s="31"/>
      <c r="C19" s="31"/>
      <c r="D19" s="221"/>
      <c r="E19" s="230"/>
      <c r="F19" s="231">
        <f>F8+F11+F14+F18</f>
        <v>2640618.48</v>
      </c>
      <c r="G19" s="232">
        <f>G8+G11+G14+G18</f>
        <v>254794.24</v>
      </c>
      <c r="H19" s="233">
        <f>G19/F19</f>
        <v>0.09649036463609086</v>
      </c>
    </row>
    <row r="20" spans="1:8" s="16" customFormat="1" ht="32.25" customHeight="1">
      <c r="A20" s="122" t="s">
        <v>18</v>
      </c>
      <c r="B20" s="234"/>
      <c r="C20" s="234"/>
      <c r="D20" s="235" t="s">
        <v>19</v>
      </c>
      <c r="E20" s="236"/>
      <c r="F20" s="218"/>
      <c r="G20" s="219"/>
      <c r="H20" s="228"/>
    </row>
    <row r="21" spans="1:8" s="16" customFormat="1" ht="21.75" customHeight="1">
      <c r="A21" s="70"/>
      <c r="B21" s="124" t="s">
        <v>24</v>
      </c>
      <c r="C21" s="124"/>
      <c r="D21" s="237" t="s">
        <v>25</v>
      </c>
      <c r="E21" s="217"/>
      <c r="F21" s="218"/>
      <c r="G21" s="219"/>
      <c r="H21" s="222"/>
    </row>
    <row r="22" spans="1:8" s="16" customFormat="1" ht="26.25" customHeight="1">
      <c r="A22" s="54"/>
      <c r="B22" s="238"/>
      <c r="C22" s="239">
        <v>3020</v>
      </c>
      <c r="D22" s="240" t="s">
        <v>202</v>
      </c>
      <c r="E22" s="217" t="s">
        <v>188</v>
      </c>
      <c r="F22" s="218">
        <v>1100</v>
      </c>
      <c r="G22" s="219">
        <v>76.98</v>
      </c>
      <c r="H22" s="241">
        <f aca="true" t="shared" si="0" ref="H22:H51">G22/F22</f>
        <v>0.06998181818181819</v>
      </c>
    </row>
    <row r="23" spans="1:8" s="16" customFormat="1" ht="18.75" customHeight="1">
      <c r="A23" s="54"/>
      <c r="B23" s="242"/>
      <c r="C23" s="98" t="s">
        <v>203</v>
      </c>
      <c r="D23" s="243" t="s">
        <v>204</v>
      </c>
      <c r="E23" s="244" t="s">
        <v>17</v>
      </c>
      <c r="F23" s="218">
        <v>118830</v>
      </c>
      <c r="G23" s="219">
        <v>62073.6</v>
      </c>
      <c r="H23" s="241">
        <f t="shared" si="0"/>
        <v>0.5223731380964403</v>
      </c>
    </row>
    <row r="24" spans="1:8" s="16" customFormat="1" ht="18.75" customHeight="1">
      <c r="A24" s="61"/>
      <c r="B24" s="245"/>
      <c r="C24" s="246" t="s">
        <v>205</v>
      </c>
      <c r="D24" s="247" t="s">
        <v>206</v>
      </c>
      <c r="E24" s="248" t="s">
        <v>17</v>
      </c>
      <c r="F24" s="249">
        <v>11500</v>
      </c>
      <c r="G24" s="250">
        <v>10559.63</v>
      </c>
      <c r="H24" s="222">
        <f t="shared" si="0"/>
        <v>0.9182286956521738</v>
      </c>
    </row>
    <row r="25" spans="1:8" s="16" customFormat="1" ht="18.75" customHeight="1">
      <c r="A25" s="50"/>
      <c r="B25" s="70"/>
      <c r="C25" s="246" t="s">
        <v>207</v>
      </c>
      <c r="D25" s="247" t="s">
        <v>208</v>
      </c>
      <c r="E25" s="248" t="s">
        <v>17</v>
      </c>
      <c r="F25" s="251">
        <v>21000</v>
      </c>
      <c r="G25" s="252">
        <v>12821.87</v>
      </c>
      <c r="H25" s="222">
        <f t="shared" si="0"/>
        <v>0.6105652380952381</v>
      </c>
    </row>
    <row r="26" spans="1:8" s="16" customFormat="1" ht="18.75" customHeight="1">
      <c r="A26" s="54"/>
      <c r="B26" s="73"/>
      <c r="C26" s="253" t="s">
        <v>209</v>
      </c>
      <c r="D26" s="254" t="s">
        <v>210</v>
      </c>
      <c r="E26" s="255" t="s">
        <v>17</v>
      </c>
      <c r="F26" s="256">
        <v>3500</v>
      </c>
      <c r="G26" s="257">
        <v>1749.22</v>
      </c>
      <c r="H26" s="222">
        <f t="shared" si="0"/>
        <v>0.49977714285714286</v>
      </c>
    </row>
    <row r="27" spans="1:8" s="16" customFormat="1" ht="29.25" customHeight="1">
      <c r="A27" s="54"/>
      <c r="B27" s="73"/>
      <c r="C27" s="258">
        <v>4140</v>
      </c>
      <c r="D27" s="259" t="s">
        <v>211</v>
      </c>
      <c r="E27" s="217" t="s">
        <v>188</v>
      </c>
      <c r="F27" s="260">
        <v>500</v>
      </c>
      <c r="G27" s="261">
        <v>0</v>
      </c>
      <c r="H27" s="222">
        <f t="shared" si="0"/>
        <v>0</v>
      </c>
    </row>
    <row r="28" spans="1:8" s="16" customFormat="1" ht="19.5" customHeight="1">
      <c r="A28" s="54"/>
      <c r="B28" s="73"/>
      <c r="C28" s="136" t="s">
        <v>212</v>
      </c>
      <c r="D28" s="262" t="s">
        <v>213</v>
      </c>
      <c r="E28" s="217" t="s">
        <v>17</v>
      </c>
      <c r="F28" s="219">
        <v>5000</v>
      </c>
      <c r="G28" s="263">
        <v>2460</v>
      </c>
      <c r="H28" s="222">
        <f t="shared" si="0"/>
        <v>0.492</v>
      </c>
    </row>
    <row r="29" spans="1:8" s="16" customFormat="1" ht="19.5" customHeight="1">
      <c r="A29" s="54"/>
      <c r="B29" s="73"/>
      <c r="C29" s="136" t="s">
        <v>214</v>
      </c>
      <c r="D29" s="262" t="s">
        <v>215</v>
      </c>
      <c r="E29" s="217" t="s">
        <v>17</v>
      </c>
      <c r="F29" s="219">
        <v>25000</v>
      </c>
      <c r="G29" s="263">
        <v>14899.02</v>
      </c>
      <c r="H29" s="222">
        <f t="shared" si="0"/>
        <v>0.5959608000000001</v>
      </c>
    </row>
    <row r="30" spans="1:8" s="16" customFormat="1" ht="19.5" customHeight="1">
      <c r="A30" s="54"/>
      <c r="B30" s="73"/>
      <c r="C30" s="136" t="s">
        <v>216</v>
      </c>
      <c r="D30" s="262" t="s">
        <v>217</v>
      </c>
      <c r="E30" s="217" t="s">
        <v>17</v>
      </c>
      <c r="F30" s="219">
        <v>600000</v>
      </c>
      <c r="G30" s="263">
        <v>390401.33</v>
      </c>
      <c r="H30" s="222">
        <f t="shared" si="0"/>
        <v>0.6506688833333334</v>
      </c>
    </row>
    <row r="31" spans="1:8" s="16" customFormat="1" ht="19.5" customHeight="1">
      <c r="A31" s="54"/>
      <c r="B31" s="73"/>
      <c r="C31" s="264" t="s">
        <v>186</v>
      </c>
      <c r="D31" s="262" t="s">
        <v>187</v>
      </c>
      <c r="E31" s="217" t="s">
        <v>188</v>
      </c>
      <c r="F31" s="219">
        <v>160000</v>
      </c>
      <c r="G31" s="263">
        <v>8770.23</v>
      </c>
      <c r="H31" s="222">
        <f t="shared" si="0"/>
        <v>0.0548139375</v>
      </c>
    </row>
    <row r="32" spans="1:8" s="16" customFormat="1" ht="19.5" customHeight="1">
      <c r="A32" s="54"/>
      <c r="B32" s="73"/>
      <c r="C32" s="253" t="s">
        <v>218</v>
      </c>
      <c r="D32" s="262" t="s">
        <v>219</v>
      </c>
      <c r="E32" s="217" t="s">
        <v>188</v>
      </c>
      <c r="F32" s="219">
        <v>500</v>
      </c>
      <c r="G32" s="263">
        <v>65</v>
      </c>
      <c r="H32" s="222">
        <f t="shared" si="0"/>
        <v>0.13</v>
      </c>
    </row>
    <row r="33" spans="1:8" s="16" customFormat="1" ht="19.5" customHeight="1">
      <c r="A33" s="54"/>
      <c r="B33" s="73"/>
      <c r="C33" s="136" t="s">
        <v>198</v>
      </c>
      <c r="D33" s="262" t="s">
        <v>199</v>
      </c>
      <c r="E33" s="217" t="s">
        <v>17</v>
      </c>
      <c r="F33" s="219">
        <v>14000</v>
      </c>
      <c r="G33" s="263">
        <v>6532.28</v>
      </c>
      <c r="H33" s="222">
        <f t="shared" si="0"/>
        <v>0.46659142857142855</v>
      </c>
    </row>
    <row r="34" spans="1:8" s="16" customFormat="1" ht="19.5" customHeight="1">
      <c r="A34" s="54"/>
      <c r="B34" s="73"/>
      <c r="C34" s="136" t="s">
        <v>220</v>
      </c>
      <c r="D34" s="262" t="s">
        <v>221</v>
      </c>
      <c r="E34" s="217" t="s">
        <v>17</v>
      </c>
      <c r="F34" s="219">
        <v>1200</v>
      </c>
      <c r="G34" s="263">
        <v>594</v>
      </c>
      <c r="H34" s="222">
        <f t="shared" si="0"/>
        <v>0.495</v>
      </c>
    </row>
    <row r="35" spans="1:8" s="16" customFormat="1" ht="29.25" customHeight="1">
      <c r="A35" s="54"/>
      <c r="B35" s="73"/>
      <c r="C35" s="136" t="s">
        <v>222</v>
      </c>
      <c r="D35" s="262" t="s">
        <v>223</v>
      </c>
      <c r="E35" s="217" t="s">
        <v>188</v>
      </c>
      <c r="F35" s="219">
        <v>2500</v>
      </c>
      <c r="G35" s="263">
        <v>559.34</v>
      </c>
      <c r="H35" s="222">
        <f t="shared" si="0"/>
        <v>0.22373600000000002</v>
      </c>
    </row>
    <row r="36" spans="1:8" s="16" customFormat="1" ht="29.25" customHeight="1">
      <c r="A36" s="54"/>
      <c r="B36" s="73"/>
      <c r="C36" s="136" t="s">
        <v>224</v>
      </c>
      <c r="D36" s="262" t="s">
        <v>225</v>
      </c>
      <c r="E36" s="217" t="s">
        <v>188</v>
      </c>
      <c r="F36" s="219">
        <v>1500</v>
      </c>
      <c r="G36" s="263">
        <v>497.04</v>
      </c>
      <c r="H36" s="222">
        <f t="shared" si="0"/>
        <v>0.33136</v>
      </c>
    </row>
    <row r="37" spans="1:8" s="16" customFormat="1" ht="29.25" customHeight="1">
      <c r="A37" s="54"/>
      <c r="B37" s="73"/>
      <c r="C37" s="136">
        <v>4390</v>
      </c>
      <c r="D37" s="262" t="s">
        <v>226</v>
      </c>
      <c r="E37" s="217" t="s">
        <v>188</v>
      </c>
      <c r="F37" s="219">
        <v>2100</v>
      </c>
      <c r="G37" s="263">
        <v>0</v>
      </c>
      <c r="H37" s="222">
        <f t="shared" si="0"/>
        <v>0</v>
      </c>
    </row>
    <row r="38" spans="1:8" s="16" customFormat="1" ht="16.5" customHeight="1">
      <c r="A38" s="54"/>
      <c r="B38" s="73"/>
      <c r="C38" s="136" t="s">
        <v>227</v>
      </c>
      <c r="D38" s="262" t="s">
        <v>228</v>
      </c>
      <c r="E38" s="217" t="s">
        <v>188</v>
      </c>
      <c r="F38" s="219">
        <v>3813</v>
      </c>
      <c r="G38" s="263">
        <v>1361.44</v>
      </c>
      <c r="H38" s="222">
        <f t="shared" si="0"/>
        <v>0.3570521898767375</v>
      </c>
    </row>
    <row r="39" spans="1:8" s="16" customFormat="1" ht="16.5" customHeight="1">
      <c r="A39" s="54"/>
      <c r="B39" s="73"/>
      <c r="C39" s="136">
        <v>4420</v>
      </c>
      <c r="D39" s="262" t="s">
        <v>229</v>
      </c>
      <c r="E39" s="217" t="s">
        <v>17</v>
      </c>
      <c r="F39" s="219">
        <v>187</v>
      </c>
      <c r="G39" s="263">
        <v>187</v>
      </c>
      <c r="H39" s="222">
        <f t="shared" si="0"/>
        <v>1</v>
      </c>
    </row>
    <row r="40" spans="1:8" s="16" customFormat="1" ht="16.5" customHeight="1">
      <c r="A40" s="54"/>
      <c r="B40" s="73"/>
      <c r="C40" s="136" t="s">
        <v>200</v>
      </c>
      <c r="D40" s="262" t="s">
        <v>201</v>
      </c>
      <c r="E40" s="217" t="s">
        <v>17</v>
      </c>
      <c r="F40" s="219">
        <v>4000</v>
      </c>
      <c r="G40" s="263">
        <v>1575</v>
      </c>
      <c r="H40" s="222">
        <f t="shared" si="0"/>
        <v>0.39375</v>
      </c>
    </row>
    <row r="41" spans="1:8" s="16" customFormat="1" ht="27" customHeight="1">
      <c r="A41" s="54"/>
      <c r="B41" s="73"/>
      <c r="C41" s="136" t="s">
        <v>230</v>
      </c>
      <c r="D41" s="262" t="s">
        <v>231</v>
      </c>
      <c r="E41" s="217" t="s">
        <v>17</v>
      </c>
      <c r="F41" s="219">
        <v>2500</v>
      </c>
      <c r="G41" s="263">
        <v>2500</v>
      </c>
      <c r="H41" s="222">
        <f t="shared" si="0"/>
        <v>1</v>
      </c>
    </row>
    <row r="42" spans="1:8" s="16" customFormat="1" ht="16.5" customHeight="1">
      <c r="A42" s="54"/>
      <c r="B42" s="73"/>
      <c r="C42" s="136">
        <v>4480</v>
      </c>
      <c r="D42" s="262" t="s">
        <v>84</v>
      </c>
      <c r="E42" s="217" t="s">
        <v>17</v>
      </c>
      <c r="F42" s="219">
        <v>388133</v>
      </c>
      <c r="G42" s="263">
        <v>388133</v>
      </c>
      <c r="H42" s="222">
        <f t="shared" si="0"/>
        <v>1</v>
      </c>
    </row>
    <row r="43" spans="1:8" s="16" customFormat="1" ht="16.5" customHeight="1">
      <c r="A43" s="54"/>
      <c r="B43" s="73"/>
      <c r="C43" s="136">
        <v>4530</v>
      </c>
      <c r="D43" s="262" t="s">
        <v>232</v>
      </c>
      <c r="E43" s="217" t="s">
        <v>188</v>
      </c>
      <c r="F43" s="219">
        <v>2000</v>
      </c>
      <c r="G43" s="263">
        <v>0</v>
      </c>
      <c r="H43" s="222">
        <f t="shared" si="0"/>
        <v>0</v>
      </c>
    </row>
    <row r="44" spans="1:8" s="16" customFormat="1" ht="29.25" customHeight="1">
      <c r="A44" s="54"/>
      <c r="B44" s="73"/>
      <c r="C44" s="136">
        <v>4570</v>
      </c>
      <c r="D44" s="262" t="s">
        <v>233</v>
      </c>
      <c r="E44" s="217" t="s">
        <v>17</v>
      </c>
      <c r="F44" s="219">
        <v>35787</v>
      </c>
      <c r="G44" s="263">
        <v>35787</v>
      </c>
      <c r="H44" s="222">
        <f t="shared" si="0"/>
        <v>1</v>
      </c>
    </row>
    <row r="45" spans="1:8" s="16" customFormat="1" ht="30" customHeight="1">
      <c r="A45" s="54"/>
      <c r="B45" s="73"/>
      <c r="C45" s="136" t="s">
        <v>234</v>
      </c>
      <c r="D45" s="262" t="s">
        <v>235</v>
      </c>
      <c r="E45" s="217" t="s">
        <v>188</v>
      </c>
      <c r="F45" s="219">
        <v>2000</v>
      </c>
      <c r="G45" s="263">
        <v>0</v>
      </c>
      <c r="H45" s="222">
        <f t="shared" si="0"/>
        <v>0</v>
      </c>
    </row>
    <row r="46" spans="1:8" s="16" customFormat="1" ht="27" customHeight="1">
      <c r="A46" s="54"/>
      <c r="B46" s="73"/>
      <c r="C46" s="136" t="s">
        <v>236</v>
      </c>
      <c r="D46" s="262" t="s">
        <v>237</v>
      </c>
      <c r="E46" s="217" t="s">
        <v>188</v>
      </c>
      <c r="F46" s="219">
        <v>1000</v>
      </c>
      <c r="G46" s="263">
        <v>0</v>
      </c>
      <c r="H46" s="222">
        <f t="shared" si="0"/>
        <v>0</v>
      </c>
    </row>
    <row r="47" spans="1:8" s="16" customFormat="1" ht="27" customHeight="1">
      <c r="A47" s="61"/>
      <c r="B47" s="75"/>
      <c r="C47" s="264" t="s">
        <v>238</v>
      </c>
      <c r="D47" s="265" t="s">
        <v>239</v>
      </c>
      <c r="E47" s="266" t="s">
        <v>17</v>
      </c>
      <c r="F47" s="250">
        <v>1000</v>
      </c>
      <c r="G47" s="267">
        <v>500</v>
      </c>
      <c r="H47" s="222">
        <f t="shared" si="0"/>
        <v>0.5</v>
      </c>
    </row>
    <row r="48" spans="1:8" s="16" customFormat="1" ht="27" customHeight="1">
      <c r="A48" s="50"/>
      <c r="B48" s="70"/>
      <c r="C48" s="253">
        <v>4740</v>
      </c>
      <c r="D48" s="254" t="s">
        <v>240</v>
      </c>
      <c r="E48" s="255" t="s">
        <v>17</v>
      </c>
      <c r="F48" s="256">
        <v>1200</v>
      </c>
      <c r="G48" s="257">
        <v>498.46</v>
      </c>
      <c r="H48" s="222">
        <f t="shared" si="0"/>
        <v>0.4153833333333333</v>
      </c>
    </row>
    <row r="49" spans="1:8" s="16" customFormat="1" ht="27" customHeight="1">
      <c r="A49" s="54"/>
      <c r="B49" s="73"/>
      <c r="C49" s="136">
        <v>6060</v>
      </c>
      <c r="D49" s="262" t="s">
        <v>241</v>
      </c>
      <c r="E49" s="217" t="s">
        <v>242</v>
      </c>
      <c r="F49" s="219">
        <v>20000</v>
      </c>
      <c r="G49" s="263">
        <v>0</v>
      </c>
      <c r="H49" s="222">
        <f t="shared" si="0"/>
        <v>0</v>
      </c>
    </row>
    <row r="50" spans="1:8" s="16" customFormat="1" ht="19.5" customHeight="1">
      <c r="A50" s="54"/>
      <c r="B50" s="73"/>
      <c r="C50" s="268"/>
      <c r="D50" s="269"/>
      <c r="E50" s="229"/>
      <c r="F50" s="226">
        <f>SUM(F22:F49)</f>
        <v>1429850</v>
      </c>
      <c r="G50" s="270">
        <f>SUM(G22:G49)</f>
        <v>942601.44</v>
      </c>
      <c r="H50" s="227">
        <f t="shared" si="0"/>
        <v>0.6592309962583487</v>
      </c>
    </row>
    <row r="51" spans="1:8" s="16" customFormat="1" ht="19.5" customHeight="1">
      <c r="A51" s="61"/>
      <c r="B51" s="75"/>
      <c r="C51" s="271"/>
      <c r="D51" s="272"/>
      <c r="E51" s="273"/>
      <c r="F51" s="232">
        <f>SUM(F50)</f>
        <v>1429850</v>
      </c>
      <c r="G51" s="274">
        <f>SUM(G50)</f>
        <v>942601.44</v>
      </c>
      <c r="H51" s="233">
        <f t="shared" si="0"/>
        <v>0.6592309962583487</v>
      </c>
    </row>
    <row r="52" spans="1:8" s="16" customFormat="1" ht="19.5" customHeight="1">
      <c r="A52" s="275" t="s">
        <v>34</v>
      </c>
      <c r="B52" s="276"/>
      <c r="C52" s="277"/>
      <c r="D52" s="278" t="s">
        <v>35</v>
      </c>
      <c r="E52" s="279"/>
      <c r="F52" s="219"/>
      <c r="G52" s="263"/>
      <c r="H52" s="228"/>
    </row>
    <row r="53" spans="1:8" s="16" customFormat="1" ht="19.5" customHeight="1">
      <c r="A53" s="70"/>
      <c r="B53" s="156" t="s">
        <v>243</v>
      </c>
      <c r="C53" s="280"/>
      <c r="D53" s="281" t="s">
        <v>244</v>
      </c>
      <c r="E53" s="282"/>
      <c r="F53" s="219"/>
      <c r="G53" s="263"/>
      <c r="H53" s="283"/>
    </row>
    <row r="54" spans="1:8" s="16" customFormat="1" ht="57" customHeight="1">
      <c r="A54" s="73"/>
      <c r="B54" s="105"/>
      <c r="C54" s="158" t="s">
        <v>245</v>
      </c>
      <c r="D54" s="262" t="s">
        <v>246</v>
      </c>
      <c r="E54" s="217" t="s">
        <v>17</v>
      </c>
      <c r="F54" s="219">
        <v>200900</v>
      </c>
      <c r="G54" s="263">
        <v>108110.76</v>
      </c>
      <c r="H54" s="222">
        <f>G54/F54</f>
        <v>0.5381322050771528</v>
      </c>
    </row>
    <row r="55" spans="1:8" s="16" customFormat="1" ht="19.5" customHeight="1">
      <c r="A55" s="73"/>
      <c r="B55" s="105"/>
      <c r="C55" s="158" t="s">
        <v>198</v>
      </c>
      <c r="D55" s="262" t="s">
        <v>199</v>
      </c>
      <c r="E55" s="217" t="s">
        <v>17</v>
      </c>
      <c r="F55" s="219">
        <v>204000</v>
      </c>
      <c r="G55" s="263">
        <v>74287.26</v>
      </c>
      <c r="H55" s="222">
        <f>G55/F55</f>
        <v>0.36415323529411764</v>
      </c>
    </row>
    <row r="56" spans="1:8" s="16" customFormat="1" ht="19.5" customHeight="1">
      <c r="A56" s="73"/>
      <c r="B56" s="113"/>
      <c r="C56" s="273"/>
      <c r="D56" s="272"/>
      <c r="E56" s="273"/>
      <c r="F56" s="284">
        <f>SUM(F54:F55)</f>
        <v>404900</v>
      </c>
      <c r="G56" s="285">
        <f>SUM(G54:G55)</f>
        <v>182398.02</v>
      </c>
      <c r="H56" s="227">
        <f>G56/F56</f>
        <v>0.4504767102988392</v>
      </c>
    </row>
    <row r="57" spans="1:8" s="16" customFormat="1" ht="20.25" customHeight="1">
      <c r="A57" s="73"/>
      <c r="B57" s="138" t="s">
        <v>36</v>
      </c>
      <c r="C57" s="286"/>
      <c r="D57" s="287" t="s">
        <v>37</v>
      </c>
      <c r="E57" s="255"/>
      <c r="F57" s="256"/>
      <c r="G57" s="257"/>
      <c r="H57" s="228"/>
    </row>
    <row r="58" spans="1:8" s="16" customFormat="1" ht="21" customHeight="1">
      <c r="A58" s="73"/>
      <c r="B58" s="130"/>
      <c r="C58" s="264" t="s">
        <v>191</v>
      </c>
      <c r="D58" s="262" t="s">
        <v>192</v>
      </c>
      <c r="E58" s="217" t="s">
        <v>242</v>
      </c>
      <c r="F58" s="219">
        <v>750000</v>
      </c>
      <c r="G58" s="263">
        <v>0</v>
      </c>
      <c r="H58" s="222">
        <f>G58/F58</f>
        <v>0</v>
      </c>
    </row>
    <row r="59" spans="1:8" s="16" customFormat="1" ht="44.25" customHeight="1">
      <c r="A59" s="73"/>
      <c r="B59" s="98"/>
      <c r="C59" s="253">
        <v>6300</v>
      </c>
      <c r="D59" s="262" t="s">
        <v>247</v>
      </c>
      <c r="E59" s="217" t="s">
        <v>242</v>
      </c>
      <c r="F59" s="219">
        <v>870000</v>
      </c>
      <c r="G59" s="263">
        <v>0</v>
      </c>
      <c r="H59" s="222">
        <f>G59/F59</f>
        <v>0</v>
      </c>
    </row>
    <row r="60" spans="1:8" s="16" customFormat="1" ht="63" customHeight="1">
      <c r="A60" s="73"/>
      <c r="B60" s="98"/>
      <c r="C60" s="98">
        <v>6620</v>
      </c>
      <c r="D60" s="262" t="s">
        <v>248</v>
      </c>
      <c r="E60" s="217" t="s">
        <v>17</v>
      </c>
      <c r="F60" s="219">
        <v>1305526</v>
      </c>
      <c r="G60" s="263">
        <v>775214.86</v>
      </c>
      <c r="H60" s="222">
        <f>G60/F60</f>
        <v>0.5937950374025488</v>
      </c>
    </row>
    <row r="61" spans="1:8" s="16" customFormat="1" ht="18" customHeight="1">
      <c r="A61" s="73"/>
      <c r="B61" s="102"/>
      <c r="C61" s="160"/>
      <c r="D61" s="269"/>
      <c r="E61" s="229"/>
      <c r="F61" s="226">
        <f>SUM(F58:F60)</f>
        <v>2925526</v>
      </c>
      <c r="G61" s="270">
        <f>SUM(G58:G60)</f>
        <v>775214.86</v>
      </c>
      <c r="H61" s="227">
        <f>G61/F61</f>
        <v>0.2649830697112246</v>
      </c>
    </row>
    <row r="62" spans="1:8" s="16" customFormat="1" ht="18" customHeight="1">
      <c r="A62" s="73"/>
      <c r="B62" s="288" t="s">
        <v>249</v>
      </c>
      <c r="C62" s="86"/>
      <c r="D62" s="174" t="s">
        <v>250</v>
      </c>
      <c r="E62" s="217"/>
      <c r="F62" s="219"/>
      <c r="G62" s="263"/>
      <c r="H62" s="228"/>
    </row>
    <row r="63" spans="1:8" s="16" customFormat="1" ht="18" customHeight="1">
      <c r="A63" s="73"/>
      <c r="B63" s="289"/>
      <c r="C63" s="290">
        <v>4210</v>
      </c>
      <c r="D63" s="291" t="s">
        <v>215</v>
      </c>
      <c r="E63" s="217" t="s">
        <v>17</v>
      </c>
      <c r="F63" s="219">
        <v>15000</v>
      </c>
      <c r="G63" s="263">
        <v>8512.36</v>
      </c>
      <c r="H63" s="292">
        <f aca="true" t="shared" si="1" ref="H63:H68">G63/F63</f>
        <v>0.5674906666666667</v>
      </c>
    </row>
    <row r="64" spans="1:8" s="16" customFormat="1" ht="18" customHeight="1">
      <c r="A64" s="73"/>
      <c r="B64" s="289"/>
      <c r="C64" s="290">
        <v>4270</v>
      </c>
      <c r="D64" s="291" t="s">
        <v>187</v>
      </c>
      <c r="E64" s="217" t="s">
        <v>242</v>
      </c>
      <c r="F64" s="219">
        <v>250000</v>
      </c>
      <c r="G64" s="263">
        <v>0</v>
      </c>
      <c r="H64" s="292">
        <f t="shared" si="1"/>
        <v>0</v>
      </c>
    </row>
    <row r="65" spans="1:8" s="16" customFormat="1" ht="18" customHeight="1">
      <c r="A65" s="73"/>
      <c r="B65" s="289"/>
      <c r="C65" s="290">
        <v>4300</v>
      </c>
      <c r="D65" s="291" t="s">
        <v>199</v>
      </c>
      <c r="E65" s="217" t="s">
        <v>17</v>
      </c>
      <c r="F65" s="219">
        <v>50000</v>
      </c>
      <c r="G65" s="263">
        <v>32799.49</v>
      </c>
      <c r="H65" s="292">
        <f t="shared" si="1"/>
        <v>0.6559898</v>
      </c>
    </row>
    <row r="66" spans="1:8" s="16" customFormat="1" ht="18.75" customHeight="1">
      <c r="A66" s="73"/>
      <c r="B66" s="98"/>
      <c r="C66" s="253" t="s">
        <v>191</v>
      </c>
      <c r="D66" s="262" t="s">
        <v>192</v>
      </c>
      <c r="E66" s="217" t="s">
        <v>17</v>
      </c>
      <c r="F66" s="219">
        <v>795000</v>
      </c>
      <c r="G66" s="263">
        <v>197640</v>
      </c>
      <c r="H66" s="222">
        <f t="shared" si="1"/>
        <v>0.24860377358490565</v>
      </c>
    </row>
    <row r="67" spans="1:8" s="16" customFormat="1" ht="18.75" customHeight="1">
      <c r="A67" s="73"/>
      <c r="B67" s="98"/>
      <c r="C67" s="293"/>
      <c r="D67" s="269"/>
      <c r="E67" s="229"/>
      <c r="F67" s="226">
        <f>SUM(F63:F66)</f>
        <v>1110000</v>
      </c>
      <c r="G67" s="270">
        <f>SUM(G63:G66)</f>
        <v>238951.85</v>
      </c>
      <c r="H67" s="227">
        <f t="shared" si="1"/>
        <v>0.21527193693693694</v>
      </c>
    </row>
    <row r="68" spans="1:8" s="16" customFormat="1" ht="18.75" customHeight="1">
      <c r="A68" s="75"/>
      <c r="B68" s="102"/>
      <c r="C68" s="191"/>
      <c r="D68" s="294"/>
      <c r="E68" s="295"/>
      <c r="F68" s="296">
        <f>F56+F61+F67</f>
        <v>4440426</v>
      </c>
      <c r="G68" s="297">
        <f>G56+G61+G67</f>
        <v>1196564.73</v>
      </c>
      <c r="H68" s="233">
        <f t="shared" si="1"/>
        <v>0.26947070618900076</v>
      </c>
    </row>
    <row r="69" spans="1:8" s="16" customFormat="1" ht="18.75" customHeight="1">
      <c r="A69" s="298">
        <v>630</v>
      </c>
      <c r="B69" s="86"/>
      <c r="C69" s="86"/>
      <c r="D69" s="299" t="s">
        <v>251</v>
      </c>
      <c r="E69" s="300"/>
      <c r="F69" s="301"/>
      <c r="G69" s="302"/>
      <c r="H69" s="303"/>
    </row>
    <row r="70" spans="1:8" s="16" customFormat="1" ht="18.75" customHeight="1">
      <c r="A70" s="54"/>
      <c r="B70" s="91">
        <v>63003</v>
      </c>
      <c r="C70" s="86"/>
      <c r="D70" s="304" t="s">
        <v>252</v>
      </c>
      <c r="E70" s="305"/>
      <c r="F70" s="306"/>
      <c r="G70" s="307"/>
      <c r="H70" s="303"/>
    </row>
    <row r="71" spans="1:8" s="16" customFormat="1" ht="59.25" customHeight="1">
      <c r="A71" s="54"/>
      <c r="B71" s="308"/>
      <c r="C71" s="239">
        <v>6610</v>
      </c>
      <c r="D71" s="240" t="s">
        <v>253</v>
      </c>
      <c r="E71" s="305" t="s">
        <v>242</v>
      </c>
      <c r="F71" s="310">
        <v>85000</v>
      </c>
      <c r="G71" s="311">
        <v>0</v>
      </c>
      <c r="H71" s="292">
        <f>G71/F71</f>
        <v>0</v>
      </c>
    </row>
    <row r="72" spans="1:8" s="16" customFormat="1" ht="18.75" customHeight="1">
      <c r="A72" s="54"/>
      <c r="B72" s="309"/>
      <c r="C72" s="92"/>
      <c r="D72" s="281"/>
      <c r="E72" s="157"/>
      <c r="F72" s="312">
        <f>SUM(F71)</f>
        <v>85000</v>
      </c>
      <c r="G72" s="313">
        <f>SUM(G71)</f>
        <v>0</v>
      </c>
      <c r="H72" s="314">
        <f>G72/F72</f>
        <v>0</v>
      </c>
    </row>
    <row r="73" spans="1:8" s="16" customFormat="1" ht="18.75" customHeight="1">
      <c r="A73" s="54"/>
      <c r="B73" s="75"/>
      <c r="C73" s="92"/>
      <c r="D73" s="281"/>
      <c r="E73" s="157"/>
      <c r="F73" s="315">
        <f>SUM(F72)</f>
        <v>85000</v>
      </c>
      <c r="G73" s="316">
        <f>SUM(G72)</f>
        <v>0</v>
      </c>
      <c r="H73" s="233">
        <f>G73/F73</f>
        <v>0</v>
      </c>
    </row>
    <row r="74" spans="1:8" s="16" customFormat="1" ht="19.5" customHeight="1">
      <c r="A74" s="317" t="s">
        <v>41</v>
      </c>
      <c r="B74" s="318"/>
      <c r="C74" s="229"/>
      <c r="D74" s="269" t="s">
        <v>42</v>
      </c>
      <c r="E74" s="236"/>
      <c r="F74" s="219"/>
      <c r="G74" s="263"/>
      <c r="H74" s="222"/>
    </row>
    <row r="75" spans="1:8" s="16" customFormat="1" ht="30" customHeight="1">
      <c r="A75" s="70"/>
      <c r="B75" s="71" t="s">
        <v>254</v>
      </c>
      <c r="C75" s="157"/>
      <c r="D75" s="174" t="s">
        <v>255</v>
      </c>
      <c r="E75" s="217"/>
      <c r="F75" s="219"/>
      <c r="G75" s="263"/>
      <c r="H75" s="222"/>
    </row>
    <row r="76" spans="1:8" s="16" customFormat="1" ht="18.75" customHeight="1">
      <c r="A76" s="54"/>
      <c r="B76" s="70"/>
      <c r="C76" s="136" t="s">
        <v>203</v>
      </c>
      <c r="D76" s="262" t="s">
        <v>204</v>
      </c>
      <c r="E76" s="217" t="s">
        <v>17</v>
      </c>
      <c r="F76" s="219">
        <v>184500</v>
      </c>
      <c r="G76" s="263">
        <v>89321.91</v>
      </c>
      <c r="H76" s="222">
        <f aca="true" t="shared" si="2" ref="H76:H100">G76/F76</f>
        <v>0.484129593495935</v>
      </c>
    </row>
    <row r="77" spans="1:8" s="16" customFormat="1" ht="18.75" customHeight="1">
      <c r="A77" s="54"/>
      <c r="B77" s="73"/>
      <c r="C77" s="136" t="s">
        <v>205</v>
      </c>
      <c r="D77" s="262" t="s">
        <v>206</v>
      </c>
      <c r="E77" s="217" t="s">
        <v>17</v>
      </c>
      <c r="F77" s="219">
        <v>13200</v>
      </c>
      <c r="G77" s="263">
        <v>10344.16</v>
      </c>
      <c r="H77" s="222">
        <f t="shared" si="2"/>
        <v>0.7836484848484848</v>
      </c>
    </row>
    <row r="78" spans="1:8" s="16" customFormat="1" ht="18.75" customHeight="1">
      <c r="A78" s="54"/>
      <c r="B78" s="73"/>
      <c r="C78" s="136" t="s">
        <v>207</v>
      </c>
      <c r="D78" s="262" t="s">
        <v>208</v>
      </c>
      <c r="E78" s="217" t="s">
        <v>17</v>
      </c>
      <c r="F78" s="219">
        <v>31600</v>
      </c>
      <c r="G78" s="263">
        <v>15767.11</v>
      </c>
      <c r="H78" s="222">
        <f t="shared" si="2"/>
        <v>0.4989591772151899</v>
      </c>
    </row>
    <row r="79" spans="1:8" s="16" customFormat="1" ht="18.75" customHeight="1">
      <c r="A79" s="54"/>
      <c r="B79" s="73"/>
      <c r="C79" s="136" t="s">
        <v>209</v>
      </c>
      <c r="D79" s="262" t="s">
        <v>210</v>
      </c>
      <c r="E79" s="217" t="s">
        <v>17</v>
      </c>
      <c r="F79" s="219">
        <v>4900</v>
      </c>
      <c r="G79" s="263">
        <v>2396.44</v>
      </c>
      <c r="H79" s="222">
        <f t="shared" si="2"/>
        <v>0.48906938775510206</v>
      </c>
    </row>
    <row r="80" spans="1:8" s="16" customFormat="1" ht="18.75" customHeight="1">
      <c r="A80" s="54"/>
      <c r="B80" s="73"/>
      <c r="C80" s="136" t="s">
        <v>212</v>
      </c>
      <c r="D80" s="262" t="s">
        <v>213</v>
      </c>
      <c r="E80" s="217" t="s">
        <v>188</v>
      </c>
      <c r="F80" s="219">
        <v>6000</v>
      </c>
      <c r="G80" s="263">
        <v>1500</v>
      </c>
      <c r="H80" s="222">
        <f t="shared" si="2"/>
        <v>0.25</v>
      </c>
    </row>
    <row r="81" spans="1:8" s="16" customFormat="1" ht="18.75" customHeight="1">
      <c r="A81" s="54"/>
      <c r="B81" s="73"/>
      <c r="C81" s="136" t="s">
        <v>214</v>
      </c>
      <c r="D81" s="262" t="s">
        <v>215</v>
      </c>
      <c r="E81" s="217" t="s">
        <v>188</v>
      </c>
      <c r="F81" s="219">
        <v>10900</v>
      </c>
      <c r="G81" s="263">
        <v>3330.68</v>
      </c>
      <c r="H81" s="222">
        <f t="shared" si="2"/>
        <v>0.3055669724770642</v>
      </c>
    </row>
    <row r="82" spans="1:8" s="16" customFormat="1" ht="18.75" customHeight="1">
      <c r="A82" s="54"/>
      <c r="B82" s="73"/>
      <c r="C82" s="264" t="s">
        <v>216</v>
      </c>
      <c r="D82" s="262" t="s">
        <v>217</v>
      </c>
      <c r="E82" s="217" t="s">
        <v>17</v>
      </c>
      <c r="F82" s="219">
        <v>435940</v>
      </c>
      <c r="G82" s="263">
        <v>256196.31</v>
      </c>
      <c r="H82" s="222">
        <f t="shared" si="2"/>
        <v>0.5876870899665092</v>
      </c>
    </row>
    <row r="83" spans="1:8" s="16" customFormat="1" ht="18.75" customHeight="1">
      <c r="A83" s="54"/>
      <c r="B83" s="73"/>
      <c r="C83" s="258" t="s">
        <v>186</v>
      </c>
      <c r="D83" s="262" t="s">
        <v>187</v>
      </c>
      <c r="E83" s="217" t="s">
        <v>188</v>
      </c>
      <c r="F83" s="219">
        <v>83870</v>
      </c>
      <c r="G83" s="263">
        <v>27552.2</v>
      </c>
      <c r="H83" s="222">
        <f t="shared" si="2"/>
        <v>0.32851079050912124</v>
      </c>
    </row>
    <row r="84" spans="1:8" s="16" customFormat="1" ht="18.75" customHeight="1">
      <c r="A84" s="54"/>
      <c r="B84" s="73"/>
      <c r="C84" s="136" t="s">
        <v>218</v>
      </c>
      <c r="D84" s="262" t="s">
        <v>219</v>
      </c>
      <c r="E84" s="217" t="s">
        <v>188</v>
      </c>
      <c r="F84" s="219">
        <v>750</v>
      </c>
      <c r="G84" s="263">
        <v>77</v>
      </c>
      <c r="H84" s="222">
        <f t="shared" si="2"/>
        <v>0.10266666666666667</v>
      </c>
    </row>
    <row r="85" spans="1:8" s="16" customFormat="1" ht="18.75" customHeight="1">
      <c r="A85" s="54"/>
      <c r="B85" s="73"/>
      <c r="C85" s="136" t="s">
        <v>198</v>
      </c>
      <c r="D85" s="262" t="s">
        <v>199</v>
      </c>
      <c r="E85" s="217" t="s">
        <v>17</v>
      </c>
      <c r="F85" s="219">
        <v>146300</v>
      </c>
      <c r="G85" s="263">
        <v>68256.96</v>
      </c>
      <c r="H85" s="222">
        <f t="shared" si="2"/>
        <v>0.4665547505126453</v>
      </c>
    </row>
    <row r="86" spans="1:8" s="16" customFormat="1" ht="18.75" customHeight="1">
      <c r="A86" s="54"/>
      <c r="B86" s="73"/>
      <c r="C86" s="136" t="s">
        <v>220</v>
      </c>
      <c r="D86" s="262" t="s">
        <v>221</v>
      </c>
      <c r="E86" s="217" t="s">
        <v>188</v>
      </c>
      <c r="F86" s="219">
        <v>1500</v>
      </c>
      <c r="G86" s="263">
        <v>549</v>
      </c>
      <c r="H86" s="222">
        <f t="shared" si="2"/>
        <v>0.366</v>
      </c>
    </row>
    <row r="87" spans="1:8" s="16" customFormat="1" ht="28.5" customHeight="1">
      <c r="A87" s="54"/>
      <c r="B87" s="73"/>
      <c r="C87" s="136" t="s">
        <v>222</v>
      </c>
      <c r="D87" s="262" t="s">
        <v>223</v>
      </c>
      <c r="E87" s="217" t="s">
        <v>188</v>
      </c>
      <c r="F87" s="219">
        <v>750</v>
      </c>
      <c r="G87" s="263">
        <v>231.8</v>
      </c>
      <c r="H87" s="222">
        <f t="shared" si="2"/>
        <v>0.30906666666666666</v>
      </c>
    </row>
    <row r="88" spans="1:8" s="16" customFormat="1" ht="27" customHeight="1">
      <c r="A88" s="54"/>
      <c r="B88" s="73"/>
      <c r="C88" s="264" t="s">
        <v>224</v>
      </c>
      <c r="D88" s="265" t="s">
        <v>225</v>
      </c>
      <c r="E88" s="266" t="s">
        <v>17</v>
      </c>
      <c r="F88" s="250">
        <v>3600</v>
      </c>
      <c r="G88" s="267">
        <v>1638.38</v>
      </c>
      <c r="H88" s="222">
        <f t="shared" si="2"/>
        <v>0.4551055555555556</v>
      </c>
    </row>
    <row r="89" spans="1:8" s="16" customFormat="1" ht="16.5" customHeight="1">
      <c r="A89" s="54"/>
      <c r="B89" s="73"/>
      <c r="C89" s="253" t="s">
        <v>227</v>
      </c>
      <c r="D89" s="131" t="s">
        <v>228</v>
      </c>
      <c r="E89" s="217" t="s">
        <v>188</v>
      </c>
      <c r="F89" s="319">
        <v>5500</v>
      </c>
      <c r="G89" s="257">
        <v>2568.18</v>
      </c>
      <c r="H89" s="222">
        <f t="shared" si="2"/>
        <v>0.4669418181818181</v>
      </c>
    </row>
    <row r="90" spans="1:8" s="16" customFormat="1" ht="16.5" customHeight="1">
      <c r="A90" s="54"/>
      <c r="B90" s="73"/>
      <c r="C90" s="136" t="s">
        <v>200</v>
      </c>
      <c r="D90" s="132" t="s">
        <v>201</v>
      </c>
      <c r="E90" s="320" t="s">
        <v>17</v>
      </c>
      <c r="F90" s="321">
        <v>4000</v>
      </c>
      <c r="G90" s="263">
        <v>2053</v>
      </c>
      <c r="H90" s="222">
        <f t="shared" si="2"/>
        <v>0.51325</v>
      </c>
    </row>
    <row r="91" spans="1:8" s="16" customFormat="1" ht="27.75" customHeight="1">
      <c r="A91" s="54"/>
      <c r="B91" s="73"/>
      <c r="C91" s="136" t="s">
        <v>230</v>
      </c>
      <c r="D91" s="132" t="s">
        <v>231</v>
      </c>
      <c r="E91" s="320" t="s">
        <v>17</v>
      </c>
      <c r="F91" s="321">
        <v>4100</v>
      </c>
      <c r="G91" s="263">
        <v>4000.16</v>
      </c>
      <c r="H91" s="222">
        <f t="shared" si="2"/>
        <v>0.9756487804878048</v>
      </c>
    </row>
    <row r="92" spans="1:8" s="16" customFormat="1" ht="25.5" customHeight="1">
      <c r="A92" s="61"/>
      <c r="B92" s="75"/>
      <c r="C92" s="264">
        <v>4480</v>
      </c>
      <c r="D92" s="133" t="s">
        <v>84</v>
      </c>
      <c r="E92" s="322" t="s">
        <v>17</v>
      </c>
      <c r="F92" s="323">
        <v>11663</v>
      </c>
      <c r="G92" s="267">
        <v>11663</v>
      </c>
      <c r="H92" s="222">
        <f t="shared" si="2"/>
        <v>1</v>
      </c>
    </row>
    <row r="93" spans="1:8" s="16" customFormat="1" ht="16.5" customHeight="1">
      <c r="A93" s="70"/>
      <c r="B93" s="178"/>
      <c r="C93" s="324" t="s">
        <v>256</v>
      </c>
      <c r="D93" s="131" t="s">
        <v>232</v>
      </c>
      <c r="E93" s="255" t="s">
        <v>188</v>
      </c>
      <c r="F93" s="319">
        <v>16000</v>
      </c>
      <c r="G93" s="257">
        <v>4756</v>
      </c>
      <c r="H93" s="222">
        <f t="shared" si="2"/>
        <v>0.29725</v>
      </c>
    </row>
    <row r="94" spans="1:8" s="16" customFormat="1" ht="40.5" customHeight="1">
      <c r="A94" s="73"/>
      <c r="B94" s="105"/>
      <c r="C94" s="158">
        <v>4570</v>
      </c>
      <c r="D94" s="132" t="s">
        <v>233</v>
      </c>
      <c r="E94" s="320" t="s">
        <v>17</v>
      </c>
      <c r="F94" s="321">
        <v>1094</v>
      </c>
      <c r="G94" s="263">
        <v>1094</v>
      </c>
      <c r="H94" s="222">
        <f t="shared" si="2"/>
        <v>1</v>
      </c>
    </row>
    <row r="95" spans="1:8" s="16" customFormat="1" ht="27.75" customHeight="1">
      <c r="A95" s="73"/>
      <c r="B95" s="105"/>
      <c r="C95" s="158" t="s">
        <v>236</v>
      </c>
      <c r="D95" s="132" t="s">
        <v>237</v>
      </c>
      <c r="E95" s="320" t="s">
        <v>17</v>
      </c>
      <c r="F95" s="321">
        <v>6000</v>
      </c>
      <c r="G95" s="263">
        <v>3122.65</v>
      </c>
      <c r="H95" s="222">
        <f t="shared" si="2"/>
        <v>0.5204416666666667</v>
      </c>
    </row>
    <row r="96" spans="1:8" s="16" customFormat="1" ht="29.25" customHeight="1">
      <c r="A96" s="73"/>
      <c r="B96" s="105"/>
      <c r="C96" s="158" t="s">
        <v>238</v>
      </c>
      <c r="D96" s="132" t="s">
        <v>239</v>
      </c>
      <c r="E96" s="320" t="s">
        <v>17</v>
      </c>
      <c r="F96" s="321">
        <v>1500</v>
      </c>
      <c r="G96" s="263">
        <v>841</v>
      </c>
      <c r="H96" s="222">
        <f t="shared" si="2"/>
        <v>0.5606666666666666</v>
      </c>
    </row>
    <row r="97" spans="1:8" s="16" customFormat="1" ht="30" customHeight="1">
      <c r="A97" s="73"/>
      <c r="B97" s="105"/>
      <c r="C97" s="158" t="s">
        <v>257</v>
      </c>
      <c r="D97" s="132" t="s">
        <v>258</v>
      </c>
      <c r="E97" s="320" t="s">
        <v>17</v>
      </c>
      <c r="F97" s="321">
        <v>500</v>
      </c>
      <c r="G97" s="263">
        <v>235.7</v>
      </c>
      <c r="H97" s="222">
        <f t="shared" si="2"/>
        <v>0.4714</v>
      </c>
    </row>
    <row r="98" spans="1:8" s="16" customFormat="1" ht="29.25" customHeight="1">
      <c r="A98" s="73"/>
      <c r="B98" s="105"/>
      <c r="C98" s="158" t="s">
        <v>259</v>
      </c>
      <c r="D98" s="132" t="s">
        <v>260</v>
      </c>
      <c r="E98" s="320" t="s">
        <v>17</v>
      </c>
      <c r="F98" s="321">
        <v>5500</v>
      </c>
      <c r="G98" s="263">
        <v>5009.69</v>
      </c>
      <c r="H98" s="222">
        <f t="shared" si="2"/>
        <v>0.9108527272727271</v>
      </c>
    </row>
    <row r="99" spans="1:8" s="16" customFormat="1" ht="24" customHeight="1">
      <c r="A99" s="73"/>
      <c r="B99" s="325"/>
      <c r="C99" s="326">
        <v>6050</v>
      </c>
      <c r="D99" s="132" t="s">
        <v>192</v>
      </c>
      <c r="E99" s="320" t="s">
        <v>242</v>
      </c>
      <c r="F99" s="321">
        <v>270000</v>
      </c>
      <c r="G99" s="263">
        <v>0</v>
      </c>
      <c r="H99" s="222">
        <f t="shared" si="2"/>
        <v>0</v>
      </c>
    </row>
    <row r="100" spans="1:8" s="16" customFormat="1" ht="19.5" customHeight="1">
      <c r="A100" s="73"/>
      <c r="B100" s="113"/>
      <c r="C100" s="327"/>
      <c r="D100" s="154"/>
      <c r="E100" s="328"/>
      <c r="F100" s="329">
        <f>SUM(F76:F99)</f>
        <v>1249667</v>
      </c>
      <c r="G100" s="270">
        <f>SUM(G76:G99)</f>
        <v>512505.33</v>
      </c>
      <c r="H100" s="227">
        <f t="shared" si="2"/>
        <v>0.41011351824125947</v>
      </c>
    </row>
    <row r="101" spans="1:8" s="16" customFormat="1" ht="19.5" customHeight="1">
      <c r="A101" s="73"/>
      <c r="B101" s="116" t="s">
        <v>43</v>
      </c>
      <c r="C101" s="286"/>
      <c r="D101" s="134" t="s">
        <v>44</v>
      </c>
      <c r="E101" s="320"/>
      <c r="F101" s="321"/>
      <c r="G101" s="263"/>
      <c r="H101" s="222"/>
    </row>
    <row r="102" spans="1:8" s="16" customFormat="1" ht="18.75" customHeight="1">
      <c r="A102" s="73"/>
      <c r="B102" s="105"/>
      <c r="C102" s="158" t="s">
        <v>198</v>
      </c>
      <c r="D102" s="132" t="s">
        <v>199</v>
      </c>
      <c r="E102" s="217" t="s">
        <v>188</v>
      </c>
      <c r="F102" s="321">
        <v>17500</v>
      </c>
      <c r="G102" s="263">
        <v>7534</v>
      </c>
      <c r="H102" s="222">
        <f aca="true" t="shared" si="3" ref="H102:H107">G102/F102</f>
        <v>0.43051428571428574</v>
      </c>
    </row>
    <row r="103" spans="1:8" s="16" customFormat="1" ht="18.75" customHeight="1">
      <c r="A103" s="73"/>
      <c r="B103" s="105"/>
      <c r="C103" s="158">
        <v>4510</v>
      </c>
      <c r="D103" s="132" t="s">
        <v>261</v>
      </c>
      <c r="E103" s="217" t="s">
        <v>188</v>
      </c>
      <c r="F103" s="321">
        <v>3000</v>
      </c>
      <c r="G103" s="263">
        <v>1272</v>
      </c>
      <c r="H103" s="222">
        <f t="shared" si="3"/>
        <v>0.424</v>
      </c>
    </row>
    <row r="104" spans="1:8" s="16" customFormat="1" ht="28.5" customHeight="1">
      <c r="A104" s="73"/>
      <c r="B104" s="105"/>
      <c r="C104" s="158">
        <v>4520</v>
      </c>
      <c r="D104" s="132" t="s">
        <v>262</v>
      </c>
      <c r="E104" s="320" t="s">
        <v>17</v>
      </c>
      <c r="F104" s="321">
        <v>27500</v>
      </c>
      <c r="G104" s="263">
        <v>19673.73</v>
      </c>
      <c r="H104" s="222">
        <f t="shared" si="3"/>
        <v>0.7154083636363636</v>
      </c>
    </row>
    <row r="105" spans="1:8" s="16" customFormat="1" ht="28.5" customHeight="1">
      <c r="A105" s="73"/>
      <c r="B105" s="105"/>
      <c r="C105" s="158" t="s">
        <v>263</v>
      </c>
      <c r="D105" s="132" t="s">
        <v>241</v>
      </c>
      <c r="E105" s="320" t="s">
        <v>242</v>
      </c>
      <c r="F105" s="321">
        <v>215000</v>
      </c>
      <c r="G105" s="263">
        <v>36661.04</v>
      </c>
      <c r="H105" s="222">
        <f t="shared" si="3"/>
        <v>0.17051646511627908</v>
      </c>
    </row>
    <row r="106" spans="1:8" s="16" customFormat="1" ht="19.5" customHeight="1">
      <c r="A106" s="73"/>
      <c r="B106" s="105"/>
      <c r="C106" s="330"/>
      <c r="D106" s="154"/>
      <c r="E106" s="328"/>
      <c r="F106" s="329">
        <f>SUM(F102:F105)</f>
        <v>263000</v>
      </c>
      <c r="G106" s="270">
        <f>SUM(G102:G105)</f>
        <v>65140.770000000004</v>
      </c>
      <c r="H106" s="227">
        <f t="shared" si="3"/>
        <v>0.24768353612167301</v>
      </c>
    </row>
    <row r="107" spans="1:8" s="16" customFormat="1" ht="19.5" customHeight="1">
      <c r="A107" s="75"/>
      <c r="B107" s="113"/>
      <c r="C107" s="327"/>
      <c r="D107" s="331"/>
      <c r="E107" s="328"/>
      <c r="F107" s="332">
        <f>F100+F106</f>
        <v>1512667</v>
      </c>
      <c r="G107" s="274">
        <f>G100+G106</f>
        <v>577646.1</v>
      </c>
      <c r="H107" s="233">
        <f t="shared" si="3"/>
        <v>0.3818726130734656</v>
      </c>
    </row>
    <row r="108" spans="1:8" s="16" customFormat="1" ht="19.5" customHeight="1">
      <c r="A108" s="78" t="s">
        <v>264</v>
      </c>
      <c r="B108" s="333"/>
      <c r="C108" s="334"/>
      <c r="D108" s="335" t="s">
        <v>53</v>
      </c>
      <c r="E108" s="336"/>
      <c r="F108" s="321"/>
      <c r="G108" s="263"/>
      <c r="H108" s="222"/>
    </row>
    <row r="109" spans="1:8" s="16" customFormat="1" ht="19.5" customHeight="1">
      <c r="A109" s="25"/>
      <c r="B109" s="26" t="s">
        <v>265</v>
      </c>
      <c r="C109" s="157"/>
      <c r="D109" s="174" t="s">
        <v>266</v>
      </c>
      <c r="E109" s="337"/>
      <c r="F109" s="321"/>
      <c r="G109" s="263"/>
      <c r="H109" s="222"/>
    </row>
    <row r="110" spans="1:8" s="16" customFormat="1" ht="19.5" customHeight="1">
      <c r="A110" s="25"/>
      <c r="B110" s="338"/>
      <c r="C110" s="217">
        <v>4170</v>
      </c>
      <c r="D110" s="291" t="s">
        <v>213</v>
      </c>
      <c r="E110" s="337" t="s">
        <v>17</v>
      </c>
      <c r="F110" s="321">
        <v>1190</v>
      </c>
      <c r="G110" s="263">
        <v>1190</v>
      </c>
      <c r="H110" s="222">
        <f>G110/F110</f>
        <v>1</v>
      </c>
    </row>
    <row r="111" spans="1:8" s="16" customFormat="1" ht="18.75" customHeight="1">
      <c r="A111" s="25"/>
      <c r="B111" s="31"/>
      <c r="C111" s="158" t="s">
        <v>198</v>
      </c>
      <c r="D111" s="262" t="s">
        <v>199</v>
      </c>
      <c r="E111" s="217" t="s">
        <v>188</v>
      </c>
      <c r="F111" s="321">
        <v>72810</v>
      </c>
      <c r="G111" s="263">
        <v>21446</v>
      </c>
      <c r="H111" s="222">
        <f>G111/F111</f>
        <v>0.2945474522730394</v>
      </c>
    </row>
    <row r="112" spans="1:8" s="16" customFormat="1" ht="16.5" customHeight="1">
      <c r="A112" s="25"/>
      <c r="B112" s="31"/>
      <c r="C112" s="339"/>
      <c r="D112" s="174"/>
      <c r="E112" s="340"/>
      <c r="F112" s="329">
        <f>SUM(F110:F111)</f>
        <v>74000</v>
      </c>
      <c r="G112" s="270">
        <f>SUM(G110:G111)</f>
        <v>22636</v>
      </c>
      <c r="H112" s="227">
        <f>G112/F112</f>
        <v>0.30589189189189187</v>
      </c>
    </row>
    <row r="113" spans="1:8" s="16" customFormat="1" ht="27" customHeight="1">
      <c r="A113" s="25"/>
      <c r="B113" s="26" t="s">
        <v>267</v>
      </c>
      <c r="C113" s="157"/>
      <c r="D113" s="174" t="s">
        <v>268</v>
      </c>
      <c r="E113" s="337"/>
      <c r="F113" s="321"/>
      <c r="G113" s="263"/>
      <c r="H113" s="222"/>
    </row>
    <row r="114" spans="1:8" s="16" customFormat="1" ht="16.5" customHeight="1">
      <c r="A114" s="25"/>
      <c r="B114" s="31"/>
      <c r="C114" s="158" t="s">
        <v>198</v>
      </c>
      <c r="D114" s="262" t="s">
        <v>199</v>
      </c>
      <c r="E114" s="217" t="s">
        <v>188</v>
      </c>
      <c r="F114" s="321">
        <v>60000</v>
      </c>
      <c r="G114" s="263">
        <v>2806</v>
      </c>
      <c r="H114" s="222">
        <f>G114/F114</f>
        <v>0.046766666666666665</v>
      </c>
    </row>
    <row r="115" spans="1:8" s="16" customFormat="1" ht="19.5" customHeight="1">
      <c r="A115" s="62"/>
      <c r="B115" s="341"/>
      <c r="C115" s="327"/>
      <c r="D115" s="272"/>
      <c r="E115" s="342"/>
      <c r="F115" s="343">
        <f>SUM(F114)</f>
        <v>60000</v>
      </c>
      <c r="G115" s="285">
        <f>SUM(G114)</f>
        <v>2806</v>
      </c>
      <c r="H115" s="227">
        <f>G115/F115</f>
        <v>0.046766666666666665</v>
      </c>
    </row>
    <row r="116" spans="1:8" s="16" customFormat="1" ht="19.5" customHeight="1">
      <c r="A116" s="70"/>
      <c r="B116" s="86" t="s">
        <v>269</v>
      </c>
      <c r="C116" s="344"/>
      <c r="D116" s="139" t="s">
        <v>14</v>
      </c>
      <c r="E116" s="345"/>
      <c r="F116" s="319"/>
      <c r="G116" s="257"/>
      <c r="H116" s="222"/>
    </row>
    <row r="117" spans="1:8" s="16" customFormat="1" ht="28.5" customHeight="1">
      <c r="A117" s="54"/>
      <c r="B117" s="70"/>
      <c r="C117" s="136" t="s">
        <v>270</v>
      </c>
      <c r="D117" s="132" t="s">
        <v>271</v>
      </c>
      <c r="E117" s="217" t="s">
        <v>188</v>
      </c>
      <c r="F117" s="321">
        <v>1500</v>
      </c>
      <c r="G117" s="263">
        <v>345</v>
      </c>
      <c r="H117" s="222">
        <f aca="true" t="shared" si="4" ref="H117:H140">G117/F117</f>
        <v>0.23</v>
      </c>
    </row>
    <row r="118" spans="1:8" s="16" customFormat="1" ht="16.5" customHeight="1">
      <c r="A118" s="54"/>
      <c r="B118" s="73"/>
      <c r="C118" s="136" t="s">
        <v>203</v>
      </c>
      <c r="D118" s="132" t="s">
        <v>204</v>
      </c>
      <c r="E118" s="320" t="s">
        <v>17</v>
      </c>
      <c r="F118" s="321">
        <v>369650</v>
      </c>
      <c r="G118" s="263">
        <v>195467.73</v>
      </c>
      <c r="H118" s="222">
        <f t="shared" si="4"/>
        <v>0.5287913702150684</v>
      </c>
    </row>
    <row r="119" spans="1:8" s="16" customFormat="1" ht="16.5" customHeight="1">
      <c r="A119" s="54"/>
      <c r="B119" s="73"/>
      <c r="C119" s="136" t="s">
        <v>205</v>
      </c>
      <c r="D119" s="132" t="s">
        <v>206</v>
      </c>
      <c r="E119" s="320" t="s">
        <v>17</v>
      </c>
      <c r="F119" s="321">
        <v>25000</v>
      </c>
      <c r="G119" s="263">
        <v>20855.25</v>
      </c>
      <c r="H119" s="222">
        <f t="shared" si="4"/>
        <v>0.83421</v>
      </c>
    </row>
    <row r="120" spans="1:8" s="16" customFormat="1" ht="16.5" customHeight="1">
      <c r="A120" s="54"/>
      <c r="B120" s="73"/>
      <c r="C120" s="136" t="s">
        <v>207</v>
      </c>
      <c r="D120" s="132" t="s">
        <v>208</v>
      </c>
      <c r="E120" s="320" t="s">
        <v>17</v>
      </c>
      <c r="F120" s="321">
        <v>68000</v>
      </c>
      <c r="G120" s="263">
        <v>32934.15</v>
      </c>
      <c r="H120" s="222">
        <f t="shared" si="4"/>
        <v>0.48432573529411765</v>
      </c>
    </row>
    <row r="121" spans="1:8" s="16" customFormat="1" ht="16.5" customHeight="1">
      <c r="A121" s="54"/>
      <c r="B121" s="73"/>
      <c r="C121" s="136" t="s">
        <v>209</v>
      </c>
      <c r="D121" s="132" t="s">
        <v>210</v>
      </c>
      <c r="E121" s="320" t="s">
        <v>17</v>
      </c>
      <c r="F121" s="321">
        <v>10700</v>
      </c>
      <c r="G121" s="263">
        <v>5123.45</v>
      </c>
      <c r="H121" s="222">
        <f t="shared" si="4"/>
        <v>0.4788271028037383</v>
      </c>
    </row>
    <row r="122" spans="1:8" s="16" customFormat="1" ht="31.5" customHeight="1">
      <c r="A122" s="54"/>
      <c r="B122" s="73"/>
      <c r="C122" s="136">
        <v>4140</v>
      </c>
      <c r="D122" s="132" t="s">
        <v>272</v>
      </c>
      <c r="E122" s="217" t="s">
        <v>188</v>
      </c>
      <c r="F122" s="321">
        <v>600</v>
      </c>
      <c r="G122" s="263">
        <v>0</v>
      </c>
      <c r="H122" s="222">
        <f t="shared" si="4"/>
        <v>0</v>
      </c>
    </row>
    <row r="123" spans="1:8" s="16" customFormat="1" ht="16.5" customHeight="1">
      <c r="A123" s="54"/>
      <c r="B123" s="73"/>
      <c r="C123" s="136" t="s">
        <v>212</v>
      </c>
      <c r="D123" s="132" t="s">
        <v>213</v>
      </c>
      <c r="E123" s="320" t="s">
        <v>17</v>
      </c>
      <c r="F123" s="321">
        <v>15000</v>
      </c>
      <c r="G123" s="263">
        <v>7395</v>
      </c>
      <c r="H123" s="222">
        <f t="shared" si="4"/>
        <v>0.493</v>
      </c>
    </row>
    <row r="124" spans="1:8" s="16" customFormat="1" ht="25.5" customHeight="1">
      <c r="A124" s="54"/>
      <c r="B124" s="73"/>
      <c r="C124" s="136" t="s">
        <v>273</v>
      </c>
      <c r="D124" s="132" t="s">
        <v>274</v>
      </c>
      <c r="E124" s="217" t="s">
        <v>188</v>
      </c>
      <c r="F124" s="321">
        <v>6000</v>
      </c>
      <c r="G124" s="263">
        <v>0</v>
      </c>
      <c r="H124" s="222">
        <f t="shared" si="4"/>
        <v>0</v>
      </c>
    </row>
    <row r="125" spans="1:8" s="16" customFormat="1" ht="16.5" customHeight="1">
      <c r="A125" s="54"/>
      <c r="B125" s="73"/>
      <c r="C125" s="136" t="s">
        <v>214</v>
      </c>
      <c r="D125" s="132" t="s">
        <v>215</v>
      </c>
      <c r="E125" s="320" t="s">
        <v>17</v>
      </c>
      <c r="F125" s="321">
        <v>97295</v>
      </c>
      <c r="G125" s="263">
        <v>43107.82</v>
      </c>
      <c r="H125" s="222">
        <f t="shared" si="4"/>
        <v>0.44306305565548076</v>
      </c>
    </row>
    <row r="126" spans="1:8" s="16" customFormat="1" ht="16.5" customHeight="1">
      <c r="A126" s="54"/>
      <c r="B126" s="73"/>
      <c r="C126" s="136" t="s">
        <v>216</v>
      </c>
      <c r="D126" s="132" t="s">
        <v>217</v>
      </c>
      <c r="E126" s="217" t="s">
        <v>188</v>
      </c>
      <c r="F126" s="321">
        <v>6500</v>
      </c>
      <c r="G126" s="263">
        <v>246.63</v>
      </c>
      <c r="H126" s="222">
        <f t="shared" si="4"/>
        <v>0.03794307692307692</v>
      </c>
    </row>
    <row r="127" spans="1:8" s="16" customFormat="1" ht="16.5" customHeight="1">
      <c r="A127" s="54"/>
      <c r="B127" s="73"/>
      <c r="C127" s="136" t="s">
        <v>186</v>
      </c>
      <c r="D127" s="132" t="s">
        <v>187</v>
      </c>
      <c r="E127" s="320" t="s">
        <v>17</v>
      </c>
      <c r="F127" s="321">
        <v>15500</v>
      </c>
      <c r="G127" s="263">
        <v>7977.74</v>
      </c>
      <c r="H127" s="222">
        <f t="shared" si="4"/>
        <v>0.5146929032258064</v>
      </c>
    </row>
    <row r="128" spans="1:8" s="16" customFormat="1" ht="16.5" customHeight="1">
      <c r="A128" s="54"/>
      <c r="B128" s="73"/>
      <c r="C128" s="136" t="s">
        <v>218</v>
      </c>
      <c r="D128" s="132" t="s">
        <v>219</v>
      </c>
      <c r="E128" s="217" t="s">
        <v>188</v>
      </c>
      <c r="F128" s="321">
        <v>2500</v>
      </c>
      <c r="G128" s="263">
        <v>219</v>
      </c>
      <c r="H128" s="222">
        <f t="shared" si="4"/>
        <v>0.0876</v>
      </c>
    </row>
    <row r="129" spans="1:8" s="16" customFormat="1" ht="16.5" customHeight="1">
      <c r="A129" s="54"/>
      <c r="B129" s="73"/>
      <c r="C129" s="136" t="s">
        <v>198</v>
      </c>
      <c r="D129" s="132" t="s">
        <v>199</v>
      </c>
      <c r="E129" s="217" t="s">
        <v>188</v>
      </c>
      <c r="F129" s="321">
        <v>76120</v>
      </c>
      <c r="G129" s="263">
        <v>18924.86</v>
      </c>
      <c r="H129" s="222">
        <f t="shared" si="4"/>
        <v>0.2486187598528639</v>
      </c>
    </row>
    <row r="130" spans="1:8" s="16" customFormat="1" ht="26.25" customHeight="1">
      <c r="A130" s="54"/>
      <c r="B130" s="73"/>
      <c r="C130" s="136" t="s">
        <v>222</v>
      </c>
      <c r="D130" s="132" t="s">
        <v>223</v>
      </c>
      <c r="E130" s="217" t="s">
        <v>188</v>
      </c>
      <c r="F130" s="321">
        <v>3500</v>
      </c>
      <c r="G130" s="263">
        <v>573.31</v>
      </c>
      <c r="H130" s="222">
        <f t="shared" si="4"/>
        <v>0.16380285714285714</v>
      </c>
    </row>
    <row r="131" spans="1:8" s="16" customFormat="1" ht="26.25" customHeight="1">
      <c r="A131" s="54"/>
      <c r="B131" s="73"/>
      <c r="C131" s="136">
        <v>4370</v>
      </c>
      <c r="D131" s="132" t="s">
        <v>275</v>
      </c>
      <c r="E131" s="217" t="s">
        <v>188</v>
      </c>
      <c r="F131" s="321">
        <v>3000</v>
      </c>
      <c r="G131" s="263">
        <v>0</v>
      </c>
      <c r="H131" s="222">
        <f t="shared" si="4"/>
        <v>0</v>
      </c>
    </row>
    <row r="132" spans="1:8" s="16" customFormat="1" ht="16.5" customHeight="1">
      <c r="A132" s="54"/>
      <c r="B132" s="73"/>
      <c r="C132" s="136" t="s">
        <v>227</v>
      </c>
      <c r="D132" s="132" t="s">
        <v>228</v>
      </c>
      <c r="E132" s="217" t="s">
        <v>188</v>
      </c>
      <c r="F132" s="321">
        <v>2000</v>
      </c>
      <c r="G132" s="263">
        <v>1388.04</v>
      </c>
      <c r="H132" s="222">
        <f t="shared" si="4"/>
        <v>0.69402</v>
      </c>
    </row>
    <row r="133" spans="1:8" s="16" customFormat="1" ht="16.5" customHeight="1">
      <c r="A133" s="54"/>
      <c r="B133" s="73"/>
      <c r="C133" s="136" t="s">
        <v>200</v>
      </c>
      <c r="D133" s="132" t="s">
        <v>201</v>
      </c>
      <c r="E133" s="217" t="s">
        <v>188</v>
      </c>
      <c r="F133" s="321">
        <v>10750</v>
      </c>
      <c r="G133" s="263">
        <v>2378</v>
      </c>
      <c r="H133" s="222">
        <f t="shared" si="4"/>
        <v>0.2212093023255814</v>
      </c>
    </row>
    <row r="134" spans="1:8" s="16" customFormat="1" ht="27" customHeight="1">
      <c r="A134" s="54"/>
      <c r="B134" s="73"/>
      <c r="C134" s="136" t="s">
        <v>230</v>
      </c>
      <c r="D134" s="132" t="s">
        <v>231</v>
      </c>
      <c r="E134" s="320" t="s">
        <v>17</v>
      </c>
      <c r="F134" s="321">
        <v>12750</v>
      </c>
      <c r="G134" s="263">
        <v>12500</v>
      </c>
      <c r="H134" s="222">
        <f t="shared" si="4"/>
        <v>0.9803921568627451</v>
      </c>
    </row>
    <row r="135" spans="1:8" s="16" customFormat="1" ht="27" customHeight="1">
      <c r="A135" s="54"/>
      <c r="B135" s="73"/>
      <c r="C135" s="264" t="s">
        <v>238</v>
      </c>
      <c r="D135" s="132" t="s">
        <v>239</v>
      </c>
      <c r="E135" s="217" t="s">
        <v>188</v>
      </c>
      <c r="F135" s="321">
        <v>5000</v>
      </c>
      <c r="G135" s="263">
        <v>500</v>
      </c>
      <c r="H135" s="222">
        <f t="shared" si="4"/>
        <v>0.1</v>
      </c>
    </row>
    <row r="136" spans="1:8" s="16" customFormat="1" ht="27" customHeight="1">
      <c r="A136" s="54"/>
      <c r="B136" s="73"/>
      <c r="C136" s="98">
        <v>4740</v>
      </c>
      <c r="D136" s="132" t="s">
        <v>258</v>
      </c>
      <c r="E136" s="217" t="s">
        <v>188</v>
      </c>
      <c r="F136" s="321">
        <v>1300</v>
      </c>
      <c r="G136" s="263">
        <v>0</v>
      </c>
      <c r="H136" s="222">
        <f t="shared" si="4"/>
        <v>0</v>
      </c>
    </row>
    <row r="137" spans="1:8" s="16" customFormat="1" ht="27" customHeight="1">
      <c r="A137" s="54"/>
      <c r="B137" s="73"/>
      <c r="C137" s="253" t="s">
        <v>259</v>
      </c>
      <c r="D137" s="132" t="s">
        <v>260</v>
      </c>
      <c r="E137" s="320" t="s">
        <v>17</v>
      </c>
      <c r="F137" s="321">
        <v>3000</v>
      </c>
      <c r="G137" s="263">
        <v>2799.16</v>
      </c>
      <c r="H137" s="222">
        <f t="shared" si="4"/>
        <v>0.9330533333333333</v>
      </c>
    </row>
    <row r="138" spans="1:8" s="16" customFormat="1" ht="27" customHeight="1">
      <c r="A138" s="54"/>
      <c r="B138" s="73"/>
      <c r="C138" s="346" t="s">
        <v>263</v>
      </c>
      <c r="D138" s="132" t="s">
        <v>241</v>
      </c>
      <c r="E138" s="320" t="s">
        <v>17</v>
      </c>
      <c r="F138" s="321">
        <v>29205</v>
      </c>
      <c r="G138" s="263">
        <v>14203.54</v>
      </c>
      <c r="H138" s="222">
        <f t="shared" si="4"/>
        <v>0.48633932545796954</v>
      </c>
    </row>
    <row r="139" spans="1:8" s="16" customFormat="1" ht="19.5" customHeight="1">
      <c r="A139" s="54"/>
      <c r="B139" s="73"/>
      <c r="C139" s="347"/>
      <c r="D139" s="154"/>
      <c r="E139" s="328"/>
      <c r="F139" s="329">
        <f>SUM(F117:F138)</f>
        <v>764870</v>
      </c>
      <c r="G139" s="270">
        <f>SUM(G117:G138)</f>
        <v>366938.67999999993</v>
      </c>
      <c r="H139" s="227">
        <f t="shared" si="4"/>
        <v>0.47973992966124956</v>
      </c>
    </row>
    <row r="140" spans="1:8" s="16" customFormat="1" ht="19.5" customHeight="1">
      <c r="A140" s="61"/>
      <c r="B140" s="75"/>
      <c r="C140" s="348"/>
      <c r="D140" s="331"/>
      <c r="E140" s="349"/>
      <c r="F140" s="350">
        <f>F112+F115+F139</f>
        <v>898870</v>
      </c>
      <c r="G140" s="351">
        <f>G112+G115+G139</f>
        <v>392380.67999999993</v>
      </c>
      <c r="H140" s="233">
        <f t="shared" si="4"/>
        <v>0.43652661675214427</v>
      </c>
    </row>
    <row r="141" spans="1:8" s="16" customFormat="1" ht="19.5" customHeight="1">
      <c r="A141" s="45" t="s">
        <v>54</v>
      </c>
      <c r="B141" s="211"/>
      <c r="C141" s="352"/>
      <c r="D141" s="155" t="s">
        <v>55</v>
      </c>
      <c r="E141" s="353"/>
      <c r="F141" s="319"/>
      <c r="G141" s="257"/>
      <c r="H141" s="222"/>
    </row>
    <row r="142" spans="1:8" s="16" customFormat="1" ht="19.5" customHeight="1">
      <c r="A142" s="70"/>
      <c r="B142" s="71" t="s">
        <v>56</v>
      </c>
      <c r="C142" s="157"/>
      <c r="D142" s="134" t="s">
        <v>57</v>
      </c>
      <c r="E142" s="320"/>
      <c r="F142" s="321"/>
      <c r="G142" s="263"/>
      <c r="H142" s="222"/>
    </row>
    <row r="143" spans="1:8" s="16" customFormat="1" ht="16.5" customHeight="1">
      <c r="A143" s="54"/>
      <c r="B143" s="70"/>
      <c r="C143" s="136" t="s">
        <v>203</v>
      </c>
      <c r="D143" s="132" t="s">
        <v>204</v>
      </c>
      <c r="E143" s="320" t="s">
        <v>17</v>
      </c>
      <c r="F143" s="321">
        <v>27206</v>
      </c>
      <c r="G143" s="263">
        <v>11088</v>
      </c>
      <c r="H143" s="222">
        <f aca="true" t="shared" si="5" ref="H143:H149">G143/F143</f>
        <v>0.40755715650959345</v>
      </c>
    </row>
    <row r="144" spans="1:8" s="16" customFormat="1" ht="16.5" customHeight="1">
      <c r="A144" s="54"/>
      <c r="B144" s="73"/>
      <c r="C144" s="136" t="s">
        <v>205</v>
      </c>
      <c r="D144" s="132" t="s">
        <v>206</v>
      </c>
      <c r="E144" s="320" t="s">
        <v>17</v>
      </c>
      <c r="F144" s="321">
        <v>2612</v>
      </c>
      <c r="G144" s="263">
        <v>2612</v>
      </c>
      <c r="H144" s="222">
        <f t="shared" si="5"/>
        <v>1</v>
      </c>
    </row>
    <row r="145" spans="1:8" s="16" customFormat="1" ht="16.5" customHeight="1">
      <c r="A145" s="54"/>
      <c r="B145" s="73"/>
      <c r="C145" s="264" t="s">
        <v>207</v>
      </c>
      <c r="D145" s="133" t="s">
        <v>208</v>
      </c>
      <c r="E145" s="322" t="s">
        <v>17</v>
      </c>
      <c r="F145" s="323">
        <v>4131.6</v>
      </c>
      <c r="G145" s="267">
        <v>2080.96</v>
      </c>
      <c r="H145" s="222">
        <f t="shared" si="5"/>
        <v>0.5036692806660857</v>
      </c>
    </row>
    <row r="146" spans="1:8" s="16" customFormat="1" ht="16.5" customHeight="1">
      <c r="A146" s="54"/>
      <c r="B146" s="73"/>
      <c r="C146" s="253" t="s">
        <v>209</v>
      </c>
      <c r="D146" s="254" t="s">
        <v>210</v>
      </c>
      <c r="E146" s="255" t="s">
        <v>17</v>
      </c>
      <c r="F146" s="256">
        <v>666.4</v>
      </c>
      <c r="G146" s="257">
        <v>336.04</v>
      </c>
      <c r="H146" s="222">
        <f t="shared" si="5"/>
        <v>0.5042617046818728</v>
      </c>
    </row>
    <row r="147" spans="1:8" s="16" customFormat="1" ht="16.5" customHeight="1">
      <c r="A147" s="54"/>
      <c r="B147" s="73"/>
      <c r="C147" s="258">
        <v>4210</v>
      </c>
      <c r="D147" s="132" t="s">
        <v>215</v>
      </c>
      <c r="E147" s="217" t="s">
        <v>188</v>
      </c>
      <c r="F147" s="260">
        <v>526</v>
      </c>
      <c r="G147" s="261">
        <v>0</v>
      </c>
      <c r="H147" s="222">
        <f t="shared" si="5"/>
        <v>0</v>
      </c>
    </row>
    <row r="148" spans="1:8" s="16" customFormat="1" ht="16.5" customHeight="1">
      <c r="A148" s="54"/>
      <c r="B148" s="73"/>
      <c r="C148" s="136" t="s">
        <v>227</v>
      </c>
      <c r="D148" s="262" t="s">
        <v>228</v>
      </c>
      <c r="E148" s="217" t="s">
        <v>188</v>
      </c>
      <c r="F148" s="219">
        <v>700</v>
      </c>
      <c r="G148" s="263">
        <v>218.08</v>
      </c>
      <c r="H148" s="222">
        <f t="shared" si="5"/>
        <v>0.3115428571428572</v>
      </c>
    </row>
    <row r="149" spans="1:8" s="16" customFormat="1" ht="19.5" customHeight="1">
      <c r="A149" s="54"/>
      <c r="B149" s="75"/>
      <c r="C149" s="293"/>
      <c r="D149" s="269"/>
      <c r="E149" s="229"/>
      <c r="F149" s="226">
        <f>SUM(F143:F148)</f>
        <v>35842</v>
      </c>
      <c r="G149" s="270">
        <f>SUM(G143:G148)</f>
        <v>16335.08</v>
      </c>
      <c r="H149" s="227">
        <f t="shared" si="5"/>
        <v>0.4557524691702472</v>
      </c>
    </row>
    <row r="150" spans="1:8" s="16" customFormat="1" ht="19.5" customHeight="1">
      <c r="A150" s="73"/>
      <c r="B150" s="156" t="s">
        <v>276</v>
      </c>
      <c r="C150" s="157"/>
      <c r="D150" s="174" t="s">
        <v>277</v>
      </c>
      <c r="E150" s="217"/>
      <c r="F150" s="219"/>
      <c r="G150" s="263"/>
      <c r="H150" s="222"/>
    </row>
    <row r="151" spans="1:8" s="16" customFormat="1" ht="16.5" customHeight="1">
      <c r="A151" s="73"/>
      <c r="B151" s="105"/>
      <c r="C151" s="158" t="s">
        <v>278</v>
      </c>
      <c r="D151" s="262" t="s">
        <v>279</v>
      </c>
      <c r="E151" s="217" t="s">
        <v>17</v>
      </c>
      <c r="F151" s="219">
        <v>214095</v>
      </c>
      <c r="G151" s="263">
        <v>87527.46</v>
      </c>
      <c r="H151" s="222">
        <f aca="true" t="shared" si="6" ref="H151:H156">G151/F151</f>
        <v>0.4088253345477475</v>
      </c>
    </row>
    <row r="152" spans="1:8" s="16" customFormat="1" ht="16.5" customHeight="1">
      <c r="A152" s="73"/>
      <c r="B152" s="105"/>
      <c r="C152" s="158" t="s">
        <v>214</v>
      </c>
      <c r="D152" s="262" t="s">
        <v>215</v>
      </c>
      <c r="E152" s="217" t="s">
        <v>188</v>
      </c>
      <c r="F152" s="219">
        <v>12000</v>
      </c>
      <c r="G152" s="263">
        <v>441.2</v>
      </c>
      <c r="H152" s="222">
        <f t="shared" si="6"/>
        <v>0.03676666666666666</v>
      </c>
    </row>
    <row r="153" spans="1:8" s="16" customFormat="1" ht="16.5" customHeight="1">
      <c r="A153" s="73"/>
      <c r="B153" s="105"/>
      <c r="C153" s="158" t="s">
        <v>198</v>
      </c>
      <c r="D153" s="262" t="s">
        <v>199</v>
      </c>
      <c r="E153" s="217" t="s">
        <v>188</v>
      </c>
      <c r="F153" s="219">
        <v>13500</v>
      </c>
      <c r="G153" s="263">
        <v>1774.19</v>
      </c>
      <c r="H153" s="222">
        <f t="shared" si="6"/>
        <v>0.13142148148148147</v>
      </c>
    </row>
    <row r="154" spans="1:8" s="16" customFormat="1" ht="27.75" customHeight="1">
      <c r="A154" s="73"/>
      <c r="B154" s="105"/>
      <c r="C154" s="158" t="s">
        <v>222</v>
      </c>
      <c r="D154" s="262" t="s">
        <v>223</v>
      </c>
      <c r="E154" s="217" t="s">
        <v>17</v>
      </c>
      <c r="F154" s="219">
        <v>400</v>
      </c>
      <c r="G154" s="263">
        <v>248.88</v>
      </c>
      <c r="H154" s="222">
        <f t="shared" si="6"/>
        <v>0.6222</v>
      </c>
    </row>
    <row r="155" spans="1:8" s="16" customFormat="1" ht="16.5" customHeight="1">
      <c r="A155" s="73"/>
      <c r="B155" s="105"/>
      <c r="C155" s="158">
        <v>4430</v>
      </c>
      <c r="D155" s="262" t="s">
        <v>201</v>
      </c>
      <c r="E155" s="217" t="s">
        <v>188</v>
      </c>
      <c r="F155" s="219">
        <v>1800</v>
      </c>
      <c r="G155" s="263">
        <v>0</v>
      </c>
      <c r="H155" s="222">
        <f t="shared" si="6"/>
        <v>0</v>
      </c>
    </row>
    <row r="156" spans="1:8" s="16" customFormat="1" ht="19.5" customHeight="1">
      <c r="A156" s="73"/>
      <c r="B156" s="105"/>
      <c r="C156" s="330"/>
      <c r="D156" s="269"/>
      <c r="E156" s="229"/>
      <c r="F156" s="226">
        <f>SUM(F151:F155)</f>
        <v>241795</v>
      </c>
      <c r="G156" s="270">
        <f>SUM(G151:G155)</f>
        <v>89991.73000000001</v>
      </c>
      <c r="H156" s="227">
        <f t="shared" si="6"/>
        <v>0.37218193097458596</v>
      </c>
    </row>
    <row r="157" spans="1:8" s="16" customFormat="1" ht="27" customHeight="1">
      <c r="A157" s="73"/>
      <c r="B157" s="71" t="s">
        <v>58</v>
      </c>
      <c r="C157" s="157"/>
      <c r="D157" s="174" t="s">
        <v>59</v>
      </c>
      <c r="E157" s="217"/>
      <c r="F157" s="219"/>
      <c r="G157" s="263"/>
      <c r="H157" s="222"/>
    </row>
    <row r="158" spans="1:8" s="16" customFormat="1" ht="27.75" customHeight="1">
      <c r="A158" s="73"/>
      <c r="B158" s="130"/>
      <c r="C158" s="136" t="s">
        <v>270</v>
      </c>
      <c r="D158" s="262" t="s">
        <v>271</v>
      </c>
      <c r="E158" s="217" t="s">
        <v>188</v>
      </c>
      <c r="F158" s="219">
        <v>1800</v>
      </c>
      <c r="G158" s="263">
        <v>495.54</v>
      </c>
      <c r="H158" s="222">
        <f aca="true" t="shared" si="7" ref="H158:H189">G158/F158</f>
        <v>0.2753</v>
      </c>
    </row>
    <row r="159" spans="1:8" s="16" customFormat="1" ht="24" customHeight="1">
      <c r="A159" s="73"/>
      <c r="B159" s="98"/>
      <c r="C159" s="136">
        <v>3030</v>
      </c>
      <c r="D159" s="262" t="s">
        <v>279</v>
      </c>
      <c r="E159" s="217" t="s">
        <v>188</v>
      </c>
      <c r="F159" s="219">
        <v>2300</v>
      </c>
      <c r="G159" s="263">
        <v>0</v>
      </c>
      <c r="H159" s="222">
        <f t="shared" si="7"/>
        <v>0</v>
      </c>
    </row>
    <row r="160" spans="1:8" s="16" customFormat="1" ht="16.5" customHeight="1">
      <c r="A160" s="73"/>
      <c r="B160" s="98"/>
      <c r="C160" s="136" t="s">
        <v>203</v>
      </c>
      <c r="D160" s="262" t="s">
        <v>204</v>
      </c>
      <c r="E160" s="217" t="s">
        <v>17</v>
      </c>
      <c r="F160" s="219">
        <v>1867750</v>
      </c>
      <c r="G160" s="263">
        <v>971046.46</v>
      </c>
      <c r="H160" s="222">
        <f t="shared" si="7"/>
        <v>0.519901732030518</v>
      </c>
    </row>
    <row r="161" spans="1:8" s="16" customFormat="1" ht="16.5" customHeight="1">
      <c r="A161" s="73"/>
      <c r="B161" s="98"/>
      <c r="C161" s="136" t="s">
        <v>205</v>
      </c>
      <c r="D161" s="262" t="s">
        <v>206</v>
      </c>
      <c r="E161" s="217" t="s">
        <v>17</v>
      </c>
      <c r="F161" s="219">
        <v>151300</v>
      </c>
      <c r="G161" s="263">
        <v>130724.1</v>
      </c>
      <c r="H161" s="222">
        <f t="shared" si="7"/>
        <v>0.8640059484467945</v>
      </c>
    </row>
    <row r="162" spans="1:8" s="16" customFormat="1" ht="16.5" customHeight="1">
      <c r="A162" s="73"/>
      <c r="B162" s="98"/>
      <c r="C162" s="136" t="s">
        <v>280</v>
      </c>
      <c r="D162" s="262" t="s">
        <v>281</v>
      </c>
      <c r="E162" s="217" t="s">
        <v>188</v>
      </c>
      <c r="F162" s="219">
        <v>300</v>
      </c>
      <c r="G162" s="263">
        <v>0</v>
      </c>
      <c r="H162" s="222">
        <f t="shared" si="7"/>
        <v>0</v>
      </c>
    </row>
    <row r="163" spans="1:8" s="16" customFormat="1" ht="16.5" customHeight="1">
      <c r="A163" s="73"/>
      <c r="B163" s="98"/>
      <c r="C163" s="136" t="s">
        <v>207</v>
      </c>
      <c r="D163" s="262" t="s">
        <v>208</v>
      </c>
      <c r="E163" s="217" t="s">
        <v>17</v>
      </c>
      <c r="F163" s="219">
        <v>350200</v>
      </c>
      <c r="G163" s="263">
        <v>156088.3</v>
      </c>
      <c r="H163" s="222">
        <f t="shared" si="7"/>
        <v>0.4457118789263278</v>
      </c>
    </row>
    <row r="164" spans="1:8" s="16" customFormat="1" ht="16.5" customHeight="1">
      <c r="A164" s="73"/>
      <c r="B164" s="98"/>
      <c r="C164" s="136" t="s">
        <v>209</v>
      </c>
      <c r="D164" s="262" t="s">
        <v>210</v>
      </c>
      <c r="E164" s="217" t="s">
        <v>17</v>
      </c>
      <c r="F164" s="219">
        <v>52000</v>
      </c>
      <c r="G164" s="263">
        <v>25175.13</v>
      </c>
      <c r="H164" s="222">
        <f t="shared" si="7"/>
        <v>0.4841371153846154</v>
      </c>
    </row>
    <row r="165" spans="1:8" s="16" customFormat="1" ht="27" customHeight="1">
      <c r="A165" s="73"/>
      <c r="B165" s="98"/>
      <c r="C165" s="136" t="s">
        <v>282</v>
      </c>
      <c r="D165" s="262" t="s">
        <v>272</v>
      </c>
      <c r="E165" s="217" t="s">
        <v>17</v>
      </c>
      <c r="F165" s="219">
        <v>20540</v>
      </c>
      <c r="G165" s="263">
        <v>10157</v>
      </c>
      <c r="H165" s="222">
        <f t="shared" si="7"/>
        <v>0.4944985394352483</v>
      </c>
    </row>
    <row r="166" spans="1:8" s="16" customFormat="1" ht="16.5" customHeight="1">
      <c r="A166" s="73"/>
      <c r="B166" s="98"/>
      <c r="C166" s="136" t="s">
        <v>212</v>
      </c>
      <c r="D166" s="262" t="s">
        <v>213</v>
      </c>
      <c r="E166" s="217" t="s">
        <v>17</v>
      </c>
      <c r="F166" s="219">
        <v>35000</v>
      </c>
      <c r="G166" s="263">
        <v>14817.5</v>
      </c>
      <c r="H166" s="222">
        <f t="shared" si="7"/>
        <v>0.4233571428571429</v>
      </c>
    </row>
    <row r="167" spans="1:8" s="16" customFormat="1" ht="16.5" customHeight="1">
      <c r="A167" s="73"/>
      <c r="B167" s="98"/>
      <c r="C167" s="136" t="s">
        <v>214</v>
      </c>
      <c r="D167" s="262" t="s">
        <v>215</v>
      </c>
      <c r="E167" s="217" t="s">
        <v>188</v>
      </c>
      <c r="F167" s="219">
        <v>135250</v>
      </c>
      <c r="G167" s="263">
        <v>60792.66</v>
      </c>
      <c r="H167" s="222">
        <f t="shared" si="7"/>
        <v>0.4494836229205176</v>
      </c>
    </row>
    <row r="168" spans="1:8" s="16" customFormat="1" ht="16.5" customHeight="1">
      <c r="A168" s="75"/>
      <c r="B168" s="102"/>
      <c r="C168" s="264" t="s">
        <v>216</v>
      </c>
      <c r="D168" s="265" t="s">
        <v>217</v>
      </c>
      <c r="E168" s="266" t="s">
        <v>17</v>
      </c>
      <c r="F168" s="250">
        <v>49900</v>
      </c>
      <c r="G168" s="267">
        <v>25513.78</v>
      </c>
      <c r="H168" s="222">
        <f t="shared" si="7"/>
        <v>0.5112981963927855</v>
      </c>
    </row>
    <row r="169" spans="1:8" s="16" customFormat="1" ht="16.5" customHeight="1">
      <c r="A169" s="70"/>
      <c r="B169" s="130"/>
      <c r="C169" s="246" t="s">
        <v>186</v>
      </c>
      <c r="D169" s="254" t="s">
        <v>187</v>
      </c>
      <c r="E169" s="255" t="s">
        <v>188</v>
      </c>
      <c r="F169" s="256">
        <v>151400</v>
      </c>
      <c r="G169" s="257">
        <v>49670.61</v>
      </c>
      <c r="H169" s="222">
        <f t="shared" si="7"/>
        <v>0.3280753632760898</v>
      </c>
    </row>
    <row r="170" spans="1:8" s="16" customFormat="1" ht="16.5" customHeight="1">
      <c r="A170" s="73"/>
      <c r="B170" s="98"/>
      <c r="C170" s="253" t="s">
        <v>218</v>
      </c>
      <c r="D170" s="262" t="s">
        <v>219</v>
      </c>
      <c r="E170" s="217" t="s">
        <v>188</v>
      </c>
      <c r="F170" s="219">
        <v>4000</v>
      </c>
      <c r="G170" s="263">
        <v>305</v>
      </c>
      <c r="H170" s="222">
        <f t="shared" si="7"/>
        <v>0.07625</v>
      </c>
    </row>
    <row r="171" spans="1:8" s="16" customFormat="1" ht="16.5" customHeight="1">
      <c r="A171" s="73"/>
      <c r="B171" s="98"/>
      <c r="C171" s="136" t="s">
        <v>198</v>
      </c>
      <c r="D171" s="262" t="s">
        <v>199</v>
      </c>
      <c r="E171" s="217" t="s">
        <v>17</v>
      </c>
      <c r="F171" s="219">
        <v>221346</v>
      </c>
      <c r="G171" s="263">
        <v>102364.87</v>
      </c>
      <c r="H171" s="222">
        <f t="shared" si="7"/>
        <v>0.46246541613582354</v>
      </c>
    </row>
    <row r="172" spans="1:8" s="16" customFormat="1" ht="16.5" customHeight="1">
      <c r="A172" s="73"/>
      <c r="B172" s="98"/>
      <c r="C172" s="136" t="s">
        <v>220</v>
      </c>
      <c r="D172" s="262" t="s">
        <v>221</v>
      </c>
      <c r="E172" s="217" t="s">
        <v>17</v>
      </c>
      <c r="F172" s="219">
        <v>4000</v>
      </c>
      <c r="G172" s="263">
        <v>2554.68</v>
      </c>
      <c r="H172" s="222">
        <f t="shared" si="7"/>
        <v>0.63867</v>
      </c>
    </row>
    <row r="173" spans="1:8" s="16" customFormat="1" ht="26.25" customHeight="1">
      <c r="A173" s="73"/>
      <c r="B173" s="98"/>
      <c r="C173" s="136" t="s">
        <v>222</v>
      </c>
      <c r="D173" s="262" t="s">
        <v>223</v>
      </c>
      <c r="E173" s="217" t="s">
        <v>17</v>
      </c>
      <c r="F173" s="219">
        <v>3500</v>
      </c>
      <c r="G173" s="263">
        <v>2111.3</v>
      </c>
      <c r="H173" s="222">
        <f t="shared" si="7"/>
        <v>0.6032285714285714</v>
      </c>
    </row>
    <row r="174" spans="1:8" s="16" customFormat="1" ht="26.25" customHeight="1">
      <c r="A174" s="73"/>
      <c r="B174" s="98"/>
      <c r="C174" s="136" t="s">
        <v>224</v>
      </c>
      <c r="D174" s="262" t="s">
        <v>225</v>
      </c>
      <c r="E174" s="217" t="s">
        <v>17</v>
      </c>
      <c r="F174" s="219">
        <v>30500</v>
      </c>
      <c r="G174" s="263">
        <v>9913.68</v>
      </c>
      <c r="H174" s="222">
        <f t="shared" si="7"/>
        <v>0.32503868852459017</v>
      </c>
    </row>
    <row r="175" spans="1:8" s="16" customFormat="1" ht="28.5" customHeight="1">
      <c r="A175" s="73"/>
      <c r="B175" s="98"/>
      <c r="C175" s="264" t="s">
        <v>283</v>
      </c>
      <c r="D175" s="265" t="s">
        <v>284</v>
      </c>
      <c r="E175" s="266" t="s">
        <v>188</v>
      </c>
      <c r="F175" s="250">
        <v>2000</v>
      </c>
      <c r="G175" s="267">
        <v>0</v>
      </c>
      <c r="H175" s="222">
        <f t="shared" si="7"/>
        <v>0</v>
      </c>
    </row>
    <row r="176" spans="1:8" s="16" customFormat="1" ht="16.5" customHeight="1">
      <c r="A176" s="73"/>
      <c r="B176" s="98"/>
      <c r="C176" s="253" t="s">
        <v>227</v>
      </c>
      <c r="D176" s="131" t="s">
        <v>228</v>
      </c>
      <c r="E176" s="345" t="s">
        <v>17</v>
      </c>
      <c r="F176" s="319">
        <v>29700</v>
      </c>
      <c r="G176" s="257">
        <v>18775.47</v>
      </c>
      <c r="H176" s="222">
        <f t="shared" si="7"/>
        <v>0.6321707070707071</v>
      </c>
    </row>
    <row r="177" spans="1:8" s="16" customFormat="1" ht="16.5" customHeight="1">
      <c r="A177" s="73"/>
      <c r="B177" s="98"/>
      <c r="C177" s="136" t="s">
        <v>200</v>
      </c>
      <c r="D177" s="132" t="s">
        <v>201</v>
      </c>
      <c r="E177" s="320" t="s">
        <v>188</v>
      </c>
      <c r="F177" s="321">
        <v>79110</v>
      </c>
      <c r="G177" s="263">
        <v>10309.93</v>
      </c>
      <c r="H177" s="222">
        <f t="shared" si="7"/>
        <v>0.13032397926937175</v>
      </c>
    </row>
    <row r="178" spans="1:8" s="16" customFormat="1" ht="26.25" customHeight="1">
      <c r="A178" s="73"/>
      <c r="B178" s="98"/>
      <c r="C178" s="136" t="s">
        <v>230</v>
      </c>
      <c r="D178" s="132" t="s">
        <v>231</v>
      </c>
      <c r="E178" s="320" t="s">
        <v>17</v>
      </c>
      <c r="F178" s="321">
        <v>40610</v>
      </c>
      <c r="G178" s="263">
        <v>40291.59</v>
      </c>
      <c r="H178" s="222">
        <f t="shared" si="7"/>
        <v>0.9921593203644422</v>
      </c>
    </row>
    <row r="179" spans="1:8" s="16" customFormat="1" ht="16.5" customHeight="1">
      <c r="A179" s="73"/>
      <c r="B179" s="98"/>
      <c r="C179" s="136" t="s">
        <v>285</v>
      </c>
      <c r="D179" s="132" t="s">
        <v>261</v>
      </c>
      <c r="E179" s="320" t="s">
        <v>188</v>
      </c>
      <c r="F179" s="321">
        <v>2000</v>
      </c>
      <c r="G179" s="263">
        <v>66</v>
      </c>
      <c r="H179" s="222">
        <f t="shared" si="7"/>
        <v>0.033</v>
      </c>
    </row>
    <row r="180" spans="1:8" s="16" customFormat="1" ht="16.5" customHeight="1">
      <c r="A180" s="73"/>
      <c r="B180" s="98"/>
      <c r="C180" s="136">
        <v>4580</v>
      </c>
      <c r="D180" s="132" t="s">
        <v>27</v>
      </c>
      <c r="E180" s="320" t="s">
        <v>188</v>
      </c>
      <c r="F180" s="321">
        <v>1000</v>
      </c>
      <c r="G180" s="263">
        <v>173.3</v>
      </c>
      <c r="H180" s="222">
        <f t="shared" si="7"/>
        <v>0.1733</v>
      </c>
    </row>
    <row r="181" spans="1:8" s="16" customFormat="1" ht="27.75" customHeight="1">
      <c r="A181" s="73"/>
      <c r="B181" s="98"/>
      <c r="C181" s="136" t="s">
        <v>236</v>
      </c>
      <c r="D181" s="132" t="s">
        <v>237</v>
      </c>
      <c r="E181" s="217" t="s">
        <v>188</v>
      </c>
      <c r="F181" s="321">
        <v>1000</v>
      </c>
      <c r="G181" s="263">
        <v>145.99</v>
      </c>
      <c r="H181" s="222">
        <f t="shared" si="7"/>
        <v>0.14599</v>
      </c>
    </row>
    <row r="182" spans="1:8" s="16" customFormat="1" ht="30" customHeight="1">
      <c r="A182" s="73"/>
      <c r="B182" s="98"/>
      <c r="C182" s="136" t="s">
        <v>238</v>
      </c>
      <c r="D182" s="132" t="s">
        <v>239</v>
      </c>
      <c r="E182" s="217" t="s">
        <v>188</v>
      </c>
      <c r="F182" s="321">
        <v>40900</v>
      </c>
      <c r="G182" s="263">
        <v>14003.6</v>
      </c>
      <c r="H182" s="222">
        <f t="shared" si="7"/>
        <v>0.34238630806845965</v>
      </c>
    </row>
    <row r="183" spans="1:8" s="16" customFormat="1" ht="30" customHeight="1">
      <c r="A183" s="73"/>
      <c r="B183" s="98"/>
      <c r="C183" s="136" t="s">
        <v>257</v>
      </c>
      <c r="D183" s="132" t="s">
        <v>258</v>
      </c>
      <c r="E183" s="217" t="s">
        <v>188</v>
      </c>
      <c r="F183" s="321">
        <v>10000</v>
      </c>
      <c r="G183" s="263">
        <v>3749.8</v>
      </c>
      <c r="H183" s="222">
        <f t="shared" si="7"/>
        <v>0.37498000000000004</v>
      </c>
    </row>
    <row r="184" spans="1:8" s="16" customFormat="1" ht="30" customHeight="1">
      <c r="A184" s="73"/>
      <c r="B184" s="98"/>
      <c r="C184" s="136" t="s">
        <v>259</v>
      </c>
      <c r="D184" s="132" t="s">
        <v>260</v>
      </c>
      <c r="E184" s="320" t="s">
        <v>17</v>
      </c>
      <c r="F184" s="321">
        <v>27318</v>
      </c>
      <c r="G184" s="263">
        <v>14475.88</v>
      </c>
      <c r="H184" s="222">
        <f t="shared" si="7"/>
        <v>0.5299026283036825</v>
      </c>
    </row>
    <row r="185" spans="1:8" s="16" customFormat="1" ht="24" customHeight="1">
      <c r="A185" s="73"/>
      <c r="B185" s="98"/>
      <c r="C185" s="136" t="s">
        <v>191</v>
      </c>
      <c r="D185" s="132" t="s">
        <v>192</v>
      </c>
      <c r="E185" s="217" t="s">
        <v>286</v>
      </c>
      <c r="F185" s="321">
        <v>54000</v>
      </c>
      <c r="G185" s="263">
        <v>6000</v>
      </c>
      <c r="H185" s="222">
        <f t="shared" si="7"/>
        <v>0.1111111111111111</v>
      </c>
    </row>
    <row r="186" spans="1:8" s="16" customFormat="1" ht="26.25" customHeight="1">
      <c r="A186" s="73"/>
      <c r="B186" s="98"/>
      <c r="C186" s="346" t="s">
        <v>263</v>
      </c>
      <c r="D186" s="132" t="s">
        <v>241</v>
      </c>
      <c r="E186" s="320" t="s">
        <v>242</v>
      </c>
      <c r="F186" s="321">
        <v>40010</v>
      </c>
      <c r="G186" s="263">
        <v>4249.15</v>
      </c>
      <c r="H186" s="222">
        <f t="shared" si="7"/>
        <v>0.10620219945013745</v>
      </c>
    </row>
    <row r="187" spans="1:8" s="16" customFormat="1" ht="56.25" customHeight="1">
      <c r="A187" s="73"/>
      <c r="B187" s="98"/>
      <c r="C187" s="246">
        <v>6300</v>
      </c>
      <c r="D187" s="132" t="s">
        <v>287</v>
      </c>
      <c r="E187" s="320" t="s">
        <v>17</v>
      </c>
      <c r="F187" s="321">
        <v>104416</v>
      </c>
      <c r="G187" s="263">
        <v>104416</v>
      </c>
      <c r="H187" s="222">
        <f t="shared" si="7"/>
        <v>1</v>
      </c>
    </row>
    <row r="188" spans="1:8" s="16" customFormat="1" ht="53.25" customHeight="1">
      <c r="A188" s="73"/>
      <c r="B188" s="98"/>
      <c r="C188" s="246">
        <v>6610</v>
      </c>
      <c r="D188" s="132" t="s">
        <v>253</v>
      </c>
      <c r="E188" s="320" t="s">
        <v>242</v>
      </c>
      <c r="F188" s="321">
        <v>65000</v>
      </c>
      <c r="G188" s="263">
        <v>0</v>
      </c>
      <c r="H188" s="222">
        <f t="shared" si="7"/>
        <v>0</v>
      </c>
    </row>
    <row r="189" spans="1:8" s="16" customFormat="1" ht="18.75" customHeight="1">
      <c r="A189" s="75"/>
      <c r="B189" s="102"/>
      <c r="C189" s="347"/>
      <c r="D189" s="331"/>
      <c r="E189" s="354"/>
      <c r="F189" s="343">
        <f>SUM(F158:F188)</f>
        <v>3578150</v>
      </c>
      <c r="G189" s="285">
        <f>SUM(G158:G188)</f>
        <v>1778387.32</v>
      </c>
      <c r="H189" s="227">
        <f t="shared" si="7"/>
        <v>0.4970130710003773</v>
      </c>
    </row>
    <row r="190" spans="1:8" s="16" customFormat="1" ht="18.75" customHeight="1">
      <c r="A190" s="70"/>
      <c r="B190" s="116" t="s">
        <v>288</v>
      </c>
      <c r="C190" s="286"/>
      <c r="D190" s="139" t="s">
        <v>64</v>
      </c>
      <c r="E190" s="345"/>
      <c r="F190" s="319"/>
      <c r="G190" s="257"/>
      <c r="H190" s="222"/>
    </row>
    <row r="191" spans="1:8" s="16" customFormat="1" ht="16.5" customHeight="1">
      <c r="A191" s="73"/>
      <c r="B191" s="105"/>
      <c r="C191" s="158" t="s">
        <v>214</v>
      </c>
      <c r="D191" s="132" t="s">
        <v>215</v>
      </c>
      <c r="E191" s="320" t="s">
        <v>17</v>
      </c>
      <c r="F191" s="321">
        <v>43000</v>
      </c>
      <c r="G191" s="263">
        <v>24438.39</v>
      </c>
      <c r="H191" s="222">
        <f>G191/F191</f>
        <v>0.5683346511627907</v>
      </c>
    </row>
    <row r="192" spans="1:8" s="16" customFormat="1" ht="16.5" customHeight="1">
      <c r="A192" s="73"/>
      <c r="B192" s="105"/>
      <c r="C192" s="158" t="s">
        <v>198</v>
      </c>
      <c r="D192" s="132" t="s">
        <v>199</v>
      </c>
      <c r="E192" s="320" t="s">
        <v>17</v>
      </c>
      <c r="F192" s="321">
        <v>49400</v>
      </c>
      <c r="G192" s="263">
        <v>31318.5</v>
      </c>
      <c r="H192" s="222">
        <f>G192/F192</f>
        <v>0.6339777327935223</v>
      </c>
    </row>
    <row r="193" spans="1:8" s="16" customFormat="1" ht="18.75" customHeight="1">
      <c r="A193" s="73"/>
      <c r="B193" s="105"/>
      <c r="C193" s="330"/>
      <c r="D193" s="154"/>
      <c r="E193" s="328"/>
      <c r="F193" s="329">
        <f>SUM(F191:F192)</f>
        <v>92400</v>
      </c>
      <c r="G193" s="270">
        <f>SUM(G191:G192)</f>
        <v>55756.89</v>
      </c>
      <c r="H193" s="227">
        <f>G193/F193</f>
        <v>0.6034295454545454</v>
      </c>
    </row>
    <row r="194" spans="1:8" s="16" customFormat="1" ht="18.75" customHeight="1">
      <c r="A194" s="73"/>
      <c r="B194" s="71" t="s">
        <v>289</v>
      </c>
      <c r="C194" s="157"/>
      <c r="D194" s="134" t="s">
        <v>14</v>
      </c>
      <c r="E194" s="320"/>
      <c r="F194" s="321"/>
      <c r="G194" s="263"/>
      <c r="H194" s="222"/>
    </row>
    <row r="195" spans="1:8" ht="41.25" customHeight="1">
      <c r="A195" s="54"/>
      <c r="B195" s="70"/>
      <c r="C195" s="136" t="s">
        <v>290</v>
      </c>
      <c r="D195" s="132" t="s">
        <v>291</v>
      </c>
      <c r="E195" s="320" t="s">
        <v>242</v>
      </c>
      <c r="F195" s="321">
        <v>5000</v>
      </c>
      <c r="G195" s="263">
        <v>0</v>
      </c>
      <c r="H195" s="222">
        <f>G195/F195</f>
        <v>0</v>
      </c>
    </row>
    <row r="196" spans="1:8" ht="17.25" customHeight="1">
      <c r="A196" s="54"/>
      <c r="B196" s="73"/>
      <c r="C196" s="253" t="s">
        <v>186</v>
      </c>
      <c r="D196" s="131" t="s">
        <v>187</v>
      </c>
      <c r="E196" s="345" t="s">
        <v>188</v>
      </c>
      <c r="F196" s="319">
        <v>5200</v>
      </c>
      <c r="G196" s="257">
        <v>0</v>
      </c>
      <c r="H196" s="222">
        <f>G196/F196</f>
        <v>0</v>
      </c>
    </row>
    <row r="197" spans="1:8" ht="16.5" customHeight="1">
      <c r="A197" s="54"/>
      <c r="B197" s="73"/>
      <c r="C197" s="347"/>
      <c r="D197" s="154"/>
      <c r="E197" s="355"/>
      <c r="F197" s="329">
        <f>SUM(F195:F196)</f>
        <v>10200</v>
      </c>
      <c r="G197" s="270">
        <f>SUM(G195:G196)</f>
        <v>0</v>
      </c>
      <c r="H197" s="227">
        <f>G197/F197</f>
        <v>0</v>
      </c>
    </row>
    <row r="198" spans="1:8" ht="16.5" customHeight="1">
      <c r="A198" s="61"/>
      <c r="B198" s="75"/>
      <c r="C198" s="356"/>
      <c r="D198" s="181"/>
      <c r="E198" s="357"/>
      <c r="F198" s="332">
        <f>F149+F156+F189+F193+F197</f>
        <v>3958387</v>
      </c>
      <c r="G198" s="274">
        <f>G149+G156+G189+G193+G197</f>
        <v>1940471.02</v>
      </c>
      <c r="H198" s="233">
        <f>G198/F198</f>
        <v>0.4902176113654375</v>
      </c>
    </row>
    <row r="199" spans="1:8" s="16" customFormat="1" ht="42.75" customHeight="1">
      <c r="A199" s="78" t="s">
        <v>65</v>
      </c>
      <c r="B199" s="333"/>
      <c r="C199" s="352"/>
      <c r="D199" s="154" t="s">
        <v>66</v>
      </c>
      <c r="E199" s="358"/>
      <c r="F199" s="321"/>
      <c r="G199" s="263"/>
      <c r="H199" s="222"/>
    </row>
    <row r="200" spans="1:8" s="16" customFormat="1" ht="30.75" customHeight="1">
      <c r="A200" s="25"/>
      <c r="B200" s="26" t="s">
        <v>67</v>
      </c>
      <c r="C200" s="157"/>
      <c r="D200" s="134" t="s">
        <v>68</v>
      </c>
      <c r="E200" s="320"/>
      <c r="F200" s="321"/>
      <c r="G200" s="263"/>
      <c r="H200" s="222"/>
    </row>
    <row r="201" spans="1:8" s="16" customFormat="1" ht="19.5" customHeight="1">
      <c r="A201" s="25"/>
      <c r="B201" s="31"/>
      <c r="C201" s="158" t="s">
        <v>207</v>
      </c>
      <c r="D201" s="132" t="s">
        <v>208</v>
      </c>
      <c r="E201" s="320" t="s">
        <v>17</v>
      </c>
      <c r="F201" s="321">
        <v>387</v>
      </c>
      <c r="G201" s="263">
        <v>193.67</v>
      </c>
      <c r="H201" s="222">
        <f>G201/F201</f>
        <v>0.5004392764857881</v>
      </c>
    </row>
    <row r="202" spans="1:8" s="16" customFormat="1" ht="18" customHeight="1">
      <c r="A202" s="25"/>
      <c r="B202" s="31"/>
      <c r="C202" s="158" t="s">
        <v>209</v>
      </c>
      <c r="D202" s="132" t="s">
        <v>210</v>
      </c>
      <c r="E202" s="320" t="s">
        <v>17</v>
      </c>
      <c r="F202" s="321">
        <v>63</v>
      </c>
      <c r="G202" s="263">
        <v>31.24</v>
      </c>
      <c r="H202" s="222">
        <f>G202/F202</f>
        <v>0.49587301587301585</v>
      </c>
    </row>
    <row r="203" spans="1:8" s="16" customFormat="1" ht="15" customHeight="1">
      <c r="A203" s="25"/>
      <c r="B203" s="31"/>
      <c r="C203" s="158" t="s">
        <v>212</v>
      </c>
      <c r="D203" s="132" t="s">
        <v>213</v>
      </c>
      <c r="E203" s="320" t="s">
        <v>17</v>
      </c>
      <c r="F203" s="321">
        <v>2550</v>
      </c>
      <c r="G203" s="263">
        <v>1275</v>
      </c>
      <c r="H203" s="222">
        <f>G203/F203</f>
        <v>0.5</v>
      </c>
    </row>
    <row r="204" spans="1:8" s="16" customFormat="1" ht="19.5" customHeight="1">
      <c r="A204" s="25"/>
      <c r="B204" s="31"/>
      <c r="C204" s="330"/>
      <c r="D204" s="154"/>
      <c r="E204" s="328"/>
      <c r="F204" s="329">
        <f>SUM(F201:F203)</f>
        <v>3000</v>
      </c>
      <c r="G204" s="270">
        <f>SUM(G201:G203)</f>
        <v>1499.91</v>
      </c>
      <c r="H204" s="227">
        <f>G204/F204</f>
        <v>0.49997</v>
      </c>
    </row>
    <row r="205" spans="1:8" s="16" customFormat="1" ht="19.5" customHeight="1">
      <c r="A205" s="25"/>
      <c r="B205" s="26">
        <v>75113</v>
      </c>
      <c r="C205" s="359"/>
      <c r="D205" s="134" t="s">
        <v>69</v>
      </c>
      <c r="E205" s="320"/>
      <c r="F205" s="321"/>
      <c r="G205" s="263"/>
      <c r="H205" s="222"/>
    </row>
    <row r="206" spans="1:8" s="16" customFormat="1" ht="21" customHeight="1">
      <c r="A206" s="25"/>
      <c r="B206" s="58"/>
      <c r="C206" s="326">
        <v>3030</v>
      </c>
      <c r="D206" s="132" t="s">
        <v>292</v>
      </c>
      <c r="E206" s="360" t="s">
        <v>17</v>
      </c>
      <c r="F206" s="321">
        <v>1980</v>
      </c>
      <c r="G206" s="263">
        <v>1980</v>
      </c>
      <c r="H206" s="222">
        <f aca="true" t="shared" si="8" ref="H206:H214">G206/F206</f>
        <v>1</v>
      </c>
    </row>
    <row r="207" spans="1:8" s="16" customFormat="1" ht="21" customHeight="1">
      <c r="A207" s="25"/>
      <c r="B207" s="58"/>
      <c r="C207" s="326">
        <v>4110</v>
      </c>
      <c r="D207" s="132" t="s">
        <v>293</v>
      </c>
      <c r="E207" s="360" t="s">
        <v>17</v>
      </c>
      <c r="F207" s="321">
        <v>209.16</v>
      </c>
      <c r="G207" s="263">
        <v>209.16</v>
      </c>
      <c r="H207" s="222">
        <f t="shared" si="8"/>
        <v>1</v>
      </c>
    </row>
    <row r="208" spans="1:8" s="16" customFormat="1" ht="21" customHeight="1">
      <c r="A208" s="25"/>
      <c r="B208" s="58"/>
      <c r="C208" s="326">
        <v>4120</v>
      </c>
      <c r="D208" s="132" t="s">
        <v>210</v>
      </c>
      <c r="E208" s="360" t="s">
        <v>17</v>
      </c>
      <c r="F208" s="321">
        <v>33.72</v>
      </c>
      <c r="G208" s="263">
        <v>33.72</v>
      </c>
      <c r="H208" s="222">
        <f t="shared" si="8"/>
        <v>1</v>
      </c>
    </row>
    <row r="209" spans="1:8" s="16" customFormat="1" ht="21" customHeight="1">
      <c r="A209" s="25"/>
      <c r="B209" s="58"/>
      <c r="C209" s="326">
        <v>4170</v>
      </c>
      <c r="D209" s="132" t="s">
        <v>213</v>
      </c>
      <c r="E209" s="360" t="s">
        <v>17</v>
      </c>
      <c r="F209" s="321">
        <v>1547.04</v>
      </c>
      <c r="G209" s="263">
        <v>1547.04</v>
      </c>
      <c r="H209" s="222">
        <f t="shared" si="8"/>
        <v>1</v>
      </c>
    </row>
    <row r="210" spans="1:8" s="16" customFormat="1" ht="21" customHeight="1">
      <c r="A210" s="25"/>
      <c r="B210" s="58"/>
      <c r="C210" s="326">
        <v>4210</v>
      </c>
      <c r="D210" s="132" t="s">
        <v>215</v>
      </c>
      <c r="E210" s="360" t="s">
        <v>17</v>
      </c>
      <c r="F210" s="321">
        <v>754.77</v>
      </c>
      <c r="G210" s="263">
        <v>667.66</v>
      </c>
      <c r="H210" s="222">
        <f t="shared" si="8"/>
        <v>0.8845873577381189</v>
      </c>
    </row>
    <row r="211" spans="1:8" s="16" customFormat="1" ht="21" customHeight="1">
      <c r="A211" s="25"/>
      <c r="B211" s="58"/>
      <c r="C211" s="326">
        <v>4300</v>
      </c>
      <c r="D211" s="132" t="s">
        <v>199</v>
      </c>
      <c r="E211" s="360" t="s">
        <v>17</v>
      </c>
      <c r="F211" s="321">
        <v>100</v>
      </c>
      <c r="G211" s="263">
        <v>100</v>
      </c>
      <c r="H211" s="222">
        <f t="shared" si="8"/>
        <v>1</v>
      </c>
    </row>
    <row r="212" spans="1:8" s="16" customFormat="1" ht="21" customHeight="1">
      <c r="A212" s="25"/>
      <c r="B212" s="58"/>
      <c r="C212" s="326">
        <v>4410</v>
      </c>
      <c r="D212" s="132" t="s">
        <v>228</v>
      </c>
      <c r="E212" s="360" t="s">
        <v>17</v>
      </c>
      <c r="F212" s="321">
        <v>155.31</v>
      </c>
      <c r="G212" s="263">
        <v>155.31</v>
      </c>
      <c r="H212" s="222">
        <f t="shared" si="8"/>
        <v>1</v>
      </c>
    </row>
    <row r="213" spans="1:8" s="16" customFormat="1" ht="19.5" customHeight="1">
      <c r="A213" s="25"/>
      <c r="B213" s="58"/>
      <c r="C213" s="160"/>
      <c r="D213" s="154"/>
      <c r="E213" s="328"/>
      <c r="F213" s="329">
        <f>SUM(F206:F212)</f>
        <v>4780</v>
      </c>
      <c r="G213" s="270">
        <f>SUM(G206:G212)</f>
        <v>4692.89</v>
      </c>
      <c r="H213" s="227">
        <f t="shared" si="8"/>
        <v>0.9817761506276151</v>
      </c>
    </row>
    <row r="214" spans="1:8" s="361" customFormat="1" ht="19.5" customHeight="1">
      <c r="A214" s="362"/>
      <c r="B214" s="363"/>
      <c r="C214" s="364"/>
      <c r="D214" s="145"/>
      <c r="E214" s="349"/>
      <c r="F214" s="365">
        <f>F204+F213</f>
        <v>7780</v>
      </c>
      <c r="G214" s="297">
        <f>G204+G213</f>
        <v>6192.8</v>
      </c>
      <c r="H214" s="233">
        <f t="shared" si="8"/>
        <v>0.7959897172236504</v>
      </c>
    </row>
    <row r="215" spans="1:8" s="16" customFormat="1" ht="30" customHeight="1">
      <c r="A215" s="45" t="s">
        <v>70</v>
      </c>
      <c r="B215" s="211"/>
      <c r="C215" s="352"/>
      <c r="D215" s="155" t="s">
        <v>71</v>
      </c>
      <c r="E215" s="353"/>
      <c r="F215" s="319"/>
      <c r="G215" s="257"/>
      <c r="H215" s="222"/>
    </row>
    <row r="216" spans="1:8" s="16" customFormat="1" ht="19.5" customHeight="1">
      <c r="A216" s="70"/>
      <c r="B216" s="104" t="s">
        <v>294</v>
      </c>
      <c r="C216" s="157"/>
      <c r="D216" s="134" t="s">
        <v>295</v>
      </c>
      <c r="E216" s="320"/>
      <c r="F216" s="321"/>
      <c r="G216" s="263"/>
      <c r="H216" s="222"/>
    </row>
    <row r="217" spans="1:8" s="16" customFormat="1" ht="28.5" customHeight="1">
      <c r="A217" s="73"/>
      <c r="B217" s="366"/>
      <c r="C217" s="158" t="s">
        <v>222</v>
      </c>
      <c r="D217" s="132" t="s">
        <v>223</v>
      </c>
      <c r="E217" s="320" t="s">
        <v>17</v>
      </c>
      <c r="F217" s="321">
        <v>200</v>
      </c>
      <c r="G217" s="263">
        <v>100</v>
      </c>
      <c r="H217" s="222">
        <f>G217/F217</f>
        <v>0.5</v>
      </c>
    </row>
    <row r="218" spans="1:8" s="16" customFormat="1" ht="28.5" customHeight="1">
      <c r="A218" s="73"/>
      <c r="B218" s="368"/>
      <c r="C218" s="369" t="s">
        <v>224</v>
      </c>
      <c r="D218" s="132" t="s">
        <v>225</v>
      </c>
      <c r="E218" s="320" t="s">
        <v>188</v>
      </c>
      <c r="F218" s="321">
        <v>1240</v>
      </c>
      <c r="G218" s="263">
        <v>374.52</v>
      </c>
      <c r="H218" s="222">
        <f>G218/F218</f>
        <v>0.3020322580645161</v>
      </c>
    </row>
    <row r="219" spans="1:8" s="16" customFormat="1" ht="17.25" customHeight="1">
      <c r="A219" s="73"/>
      <c r="B219" s="367"/>
      <c r="C219" s="86"/>
      <c r="D219" s="134"/>
      <c r="E219" s="370"/>
      <c r="F219" s="329">
        <f>SUM(F217:F218)</f>
        <v>1440</v>
      </c>
      <c r="G219" s="270">
        <f>SUM(G217:G218)</f>
        <v>474.52</v>
      </c>
      <c r="H219" s="227">
        <f>G219/F219</f>
        <v>0.32952777777777775</v>
      </c>
    </row>
    <row r="220" spans="1:8" s="16" customFormat="1" ht="17.25" customHeight="1">
      <c r="A220" s="73"/>
      <c r="B220" s="86">
        <v>75404</v>
      </c>
      <c r="C220" s="86"/>
      <c r="D220" s="134" t="s">
        <v>296</v>
      </c>
      <c r="E220" s="320"/>
      <c r="F220" s="371"/>
      <c r="G220" s="372"/>
      <c r="H220" s="228"/>
    </row>
    <row r="221" spans="1:8" s="16" customFormat="1" ht="17.25" customHeight="1">
      <c r="A221" s="73"/>
      <c r="B221" s="289"/>
      <c r="C221" s="290">
        <v>3000</v>
      </c>
      <c r="D221" s="373" t="s">
        <v>297</v>
      </c>
      <c r="E221" s="320" t="s">
        <v>242</v>
      </c>
      <c r="F221" s="374">
        <v>1700</v>
      </c>
      <c r="G221" s="311">
        <v>0</v>
      </c>
      <c r="H221" s="292">
        <f>G221/F221</f>
        <v>0</v>
      </c>
    </row>
    <row r="222" spans="1:8" s="16" customFormat="1" ht="42.75" customHeight="1">
      <c r="A222" s="73"/>
      <c r="B222" s="289"/>
      <c r="C222" s="290">
        <v>6170</v>
      </c>
      <c r="D222" s="373" t="s">
        <v>298</v>
      </c>
      <c r="E222" s="320" t="s">
        <v>242</v>
      </c>
      <c r="F222" s="374">
        <v>10000</v>
      </c>
      <c r="G222" s="311">
        <v>0</v>
      </c>
      <c r="H222" s="292">
        <f>G222/F222</f>
        <v>0</v>
      </c>
    </row>
    <row r="223" spans="1:8" s="16" customFormat="1" ht="17.25" customHeight="1">
      <c r="A223" s="73"/>
      <c r="B223" s="325"/>
      <c r="C223" s="86"/>
      <c r="D223" s="134"/>
      <c r="E223" s="370"/>
      <c r="F223" s="329">
        <f>SUM(F221:F222)</f>
        <v>11700</v>
      </c>
      <c r="G223" s="270">
        <f>SUM(G221:G222)</f>
        <v>0</v>
      </c>
      <c r="H223" s="227">
        <f>G223/F223</f>
        <v>0</v>
      </c>
    </row>
    <row r="224" spans="1:8" s="16" customFormat="1" ht="18.75" customHeight="1">
      <c r="A224" s="73"/>
      <c r="B224" s="71" t="s">
        <v>299</v>
      </c>
      <c r="C224" s="280"/>
      <c r="D224" s="134" t="s">
        <v>72</v>
      </c>
      <c r="E224" s="320"/>
      <c r="F224" s="321"/>
      <c r="G224" s="263"/>
      <c r="H224" s="222"/>
    </row>
    <row r="225" spans="1:8" s="16" customFormat="1" ht="27.75" customHeight="1">
      <c r="A225" s="54"/>
      <c r="B225" s="70"/>
      <c r="C225" s="136" t="s">
        <v>300</v>
      </c>
      <c r="D225" s="132" t="s">
        <v>301</v>
      </c>
      <c r="E225" s="320" t="s">
        <v>17</v>
      </c>
      <c r="F225" s="321">
        <v>24110</v>
      </c>
      <c r="G225" s="263">
        <v>15990</v>
      </c>
      <c r="H225" s="222">
        <f aca="true" t="shared" si="9" ref="H225:H248">G225/F225</f>
        <v>0.6632102861883036</v>
      </c>
    </row>
    <row r="226" spans="1:8" s="16" customFormat="1" ht="28.5" customHeight="1">
      <c r="A226" s="54"/>
      <c r="B226" s="73"/>
      <c r="C226" s="136" t="s">
        <v>302</v>
      </c>
      <c r="D226" s="132" t="s">
        <v>303</v>
      </c>
      <c r="E226" s="320" t="s">
        <v>17</v>
      </c>
      <c r="F226" s="321">
        <v>172000</v>
      </c>
      <c r="G226" s="263">
        <v>97600</v>
      </c>
      <c r="H226" s="222">
        <f t="shared" si="9"/>
        <v>0.5674418604651162</v>
      </c>
    </row>
    <row r="227" spans="1:8" s="16" customFormat="1" ht="30" customHeight="1">
      <c r="A227" s="54"/>
      <c r="B227" s="73"/>
      <c r="C227" s="136" t="s">
        <v>304</v>
      </c>
      <c r="D227" s="132" t="s">
        <v>305</v>
      </c>
      <c r="E227" s="320" t="s">
        <v>17</v>
      </c>
      <c r="F227" s="321">
        <v>10000</v>
      </c>
      <c r="G227" s="263">
        <v>9825</v>
      </c>
      <c r="H227" s="222">
        <f t="shared" si="9"/>
        <v>0.9825</v>
      </c>
    </row>
    <row r="228" spans="1:8" s="16" customFormat="1" ht="40.5" customHeight="1">
      <c r="A228" s="54"/>
      <c r="B228" s="73"/>
      <c r="C228" s="136" t="s">
        <v>306</v>
      </c>
      <c r="D228" s="132" t="s">
        <v>307</v>
      </c>
      <c r="E228" s="320" t="s">
        <v>17</v>
      </c>
      <c r="F228" s="321">
        <v>12610</v>
      </c>
      <c r="G228" s="263">
        <v>12610</v>
      </c>
      <c r="H228" s="222">
        <f t="shared" si="9"/>
        <v>1</v>
      </c>
    </row>
    <row r="229" spans="1:8" s="16" customFormat="1" ht="16.5" customHeight="1">
      <c r="A229" s="54"/>
      <c r="B229" s="73"/>
      <c r="C229" s="136" t="s">
        <v>212</v>
      </c>
      <c r="D229" s="132" t="s">
        <v>213</v>
      </c>
      <c r="E229" s="320" t="s">
        <v>17</v>
      </c>
      <c r="F229" s="321">
        <v>1380</v>
      </c>
      <c r="G229" s="263">
        <v>0</v>
      </c>
      <c r="H229" s="222">
        <f t="shared" si="9"/>
        <v>0</v>
      </c>
    </row>
    <row r="230" spans="1:8" s="16" customFormat="1" ht="27" customHeight="1">
      <c r="A230" s="54"/>
      <c r="B230" s="73"/>
      <c r="C230" s="136" t="s">
        <v>273</v>
      </c>
      <c r="D230" s="132" t="s">
        <v>274</v>
      </c>
      <c r="E230" s="320" t="s">
        <v>17</v>
      </c>
      <c r="F230" s="321">
        <v>9520</v>
      </c>
      <c r="G230" s="263">
        <v>8421</v>
      </c>
      <c r="H230" s="222">
        <f t="shared" si="9"/>
        <v>0.8845588235294117</v>
      </c>
    </row>
    <row r="231" spans="1:8" s="16" customFormat="1" ht="16.5" customHeight="1">
      <c r="A231" s="54"/>
      <c r="B231" s="73"/>
      <c r="C231" s="136" t="s">
        <v>214</v>
      </c>
      <c r="D231" s="132" t="s">
        <v>215</v>
      </c>
      <c r="E231" s="320" t="s">
        <v>17</v>
      </c>
      <c r="F231" s="321">
        <v>8830</v>
      </c>
      <c r="G231" s="263">
        <v>5365</v>
      </c>
      <c r="H231" s="222">
        <f t="shared" si="9"/>
        <v>0.6075877689694225</v>
      </c>
    </row>
    <row r="232" spans="1:8" s="16" customFormat="1" ht="16.5" customHeight="1">
      <c r="A232" s="54"/>
      <c r="B232" s="73"/>
      <c r="C232" s="136" t="s">
        <v>308</v>
      </c>
      <c r="D232" s="132" t="s">
        <v>309</v>
      </c>
      <c r="E232" s="320" t="s">
        <v>17</v>
      </c>
      <c r="F232" s="321">
        <v>80</v>
      </c>
      <c r="G232" s="263">
        <v>0</v>
      </c>
      <c r="H232" s="222">
        <f t="shared" si="9"/>
        <v>0</v>
      </c>
    </row>
    <row r="233" spans="1:8" s="16" customFormat="1" ht="28.5" customHeight="1">
      <c r="A233" s="54"/>
      <c r="B233" s="73"/>
      <c r="C233" s="136">
        <v>4230</v>
      </c>
      <c r="D233" s="132" t="s">
        <v>310</v>
      </c>
      <c r="E233" s="320" t="s">
        <v>17</v>
      </c>
      <c r="F233" s="321">
        <v>30</v>
      </c>
      <c r="G233" s="263">
        <v>0</v>
      </c>
      <c r="H233" s="222">
        <f t="shared" si="9"/>
        <v>0</v>
      </c>
    </row>
    <row r="234" spans="1:8" s="16" customFormat="1" ht="16.5" customHeight="1">
      <c r="A234" s="54"/>
      <c r="B234" s="73"/>
      <c r="C234" s="136" t="s">
        <v>216</v>
      </c>
      <c r="D234" s="132" t="s">
        <v>217</v>
      </c>
      <c r="E234" s="320" t="s">
        <v>17</v>
      </c>
      <c r="F234" s="321">
        <v>2280</v>
      </c>
      <c r="G234" s="263">
        <v>1140</v>
      </c>
      <c r="H234" s="222">
        <f t="shared" si="9"/>
        <v>0.5</v>
      </c>
    </row>
    <row r="235" spans="1:8" s="16" customFormat="1" ht="16.5" customHeight="1">
      <c r="A235" s="54"/>
      <c r="B235" s="73"/>
      <c r="C235" s="136" t="s">
        <v>186</v>
      </c>
      <c r="D235" s="132" t="s">
        <v>187</v>
      </c>
      <c r="E235" s="320" t="s">
        <v>17</v>
      </c>
      <c r="F235" s="321">
        <v>210</v>
      </c>
      <c r="G235" s="263">
        <v>15</v>
      </c>
      <c r="H235" s="222">
        <f t="shared" si="9"/>
        <v>0.07142857142857142</v>
      </c>
    </row>
    <row r="236" spans="1:8" s="16" customFormat="1" ht="16.5" customHeight="1">
      <c r="A236" s="54"/>
      <c r="B236" s="73"/>
      <c r="C236" s="136" t="s">
        <v>218</v>
      </c>
      <c r="D236" s="132" t="s">
        <v>219</v>
      </c>
      <c r="E236" s="320" t="s">
        <v>17</v>
      </c>
      <c r="F236" s="321">
        <v>40</v>
      </c>
      <c r="G236" s="263">
        <v>0</v>
      </c>
      <c r="H236" s="222">
        <f t="shared" si="9"/>
        <v>0</v>
      </c>
    </row>
    <row r="237" spans="1:8" s="16" customFormat="1" ht="16.5" customHeight="1">
      <c r="A237" s="61"/>
      <c r="B237" s="75"/>
      <c r="C237" s="264" t="s">
        <v>198</v>
      </c>
      <c r="D237" s="133" t="s">
        <v>199</v>
      </c>
      <c r="E237" s="322" t="s">
        <v>17</v>
      </c>
      <c r="F237" s="323">
        <v>3870</v>
      </c>
      <c r="G237" s="267">
        <v>0</v>
      </c>
      <c r="H237" s="222">
        <f t="shared" si="9"/>
        <v>0</v>
      </c>
    </row>
    <row r="238" spans="1:8" s="16" customFormat="1" ht="16.5" customHeight="1">
      <c r="A238" s="50"/>
      <c r="B238" s="70"/>
      <c r="C238" s="246" t="s">
        <v>220</v>
      </c>
      <c r="D238" s="131" t="s">
        <v>221</v>
      </c>
      <c r="E238" s="345" t="s">
        <v>17</v>
      </c>
      <c r="F238" s="319">
        <v>10</v>
      </c>
      <c r="G238" s="257">
        <v>0</v>
      </c>
      <c r="H238" s="222">
        <f t="shared" si="9"/>
        <v>0</v>
      </c>
    </row>
    <row r="239" spans="1:8" s="16" customFormat="1" ht="26.25" customHeight="1">
      <c r="A239" s="54"/>
      <c r="B239" s="73"/>
      <c r="C239" s="136" t="s">
        <v>224</v>
      </c>
      <c r="D239" s="132" t="s">
        <v>225</v>
      </c>
      <c r="E239" s="320" t="s">
        <v>17</v>
      </c>
      <c r="F239" s="321">
        <v>680</v>
      </c>
      <c r="G239" s="263">
        <v>0</v>
      </c>
      <c r="H239" s="222">
        <f t="shared" si="9"/>
        <v>0</v>
      </c>
    </row>
    <row r="240" spans="1:8" s="16" customFormat="1" ht="27.75" customHeight="1">
      <c r="A240" s="54"/>
      <c r="B240" s="73"/>
      <c r="C240" s="264" t="s">
        <v>283</v>
      </c>
      <c r="D240" s="133" t="s">
        <v>284</v>
      </c>
      <c r="E240" s="322" t="s">
        <v>17</v>
      </c>
      <c r="F240" s="323">
        <v>400</v>
      </c>
      <c r="G240" s="267">
        <v>0</v>
      </c>
      <c r="H240" s="222">
        <f t="shared" si="9"/>
        <v>0</v>
      </c>
    </row>
    <row r="241" spans="1:8" s="16" customFormat="1" ht="16.5" customHeight="1">
      <c r="A241" s="54"/>
      <c r="B241" s="73"/>
      <c r="C241" s="136" t="s">
        <v>227</v>
      </c>
      <c r="D241" s="132" t="s">
        <v>228</v>
      </c>
      <c r="E241" s="320" t="s">
        <v>17</v>
      </c>
      <c r="F241" s="321">
        <v>3850</v>
      </c>
      <c r="G241" s="263">
        <v>1710</v>
      </c>
      <c r="H241" s="222">
        <f t="shared" si="9"/>
        <v>0.44415584415584414</v>
      </c>
    </row>
    <row r="242" spans="1:8" s="16" customFormat="1" ht="16.5" customHeight="1">
      <c r="A242" s="54"/>
      <c r="B242" s="73"/>
      <c r="C242" s="136" t="s">
        <v>200</v>
      </c>
      <c r="D242" s="132" t="s">
        <v>201</v>
      </c>
      <c r="E242" s="320" t="s">
        <v>17</v>
      </c>
      <c r="F242" s="321">
        <v>150</v>
      </c>
      <c r="G242" s="263">
        <v>0</v>
      </c>
      <c r="H242" s="222">
        <f t="shared" si="9"/>
        <v>0</v>
      </c>
    </row>
    <row r="243" spans="1:8" s="16" customFormat="1" ht="16.5" customHeight="1">
      <c r="A243" s="54"/>
      <c r="B243" s="73"/>
      <c r="C243" s="136" t="s">
        <v>311</v>
      </c>
      <c r="D243" s="132" t="s">
        <v>84</v>
      </c>
      <c r="E243" s="320" t="s">
        <v>17</v>
      </c>
      <c r="F243" s="321">
        <v>490</v>
      </c>
      <c r="G243" s="263">
        <v>0</v>
      </c>
      <c r="H243" s="222">
        <f t="shared" si="9"/>
        <v>0</v>
      </c>
    </row>
    <row r="244" spans="1:8" s="16" customFormat="1" ht="16.5" customHeight="1">
      <c r="A244" s="54"/>
      <c r="B244" s="73"/>
      <c r="C244" s="136" t="s">
        <v>285</v>
      </c>
      <c r="D244" s="132" t="s">
        <v>261</v>
      </c>
      <c r="E244" s="320" t="s">
        <v>17</v>
      </c>
      <c r="F244" s="321">
        <v>40</v>
      </c>
      <c r="G244" s="263">
        <v>0</v>
      </c>
      <c r="H244" s="222">
        <f t="shared" si="9"/>
        <v>0</v>
      </c>
    </row>
    <row r="245" spans="1:8" s="16" customFormat="1" ht="27.75" customHeight="1">
      <c r="A245" s="54"/>
      <c r="B245" s="73"/>
      <c r="C245" s="136" t="s">
        <v>312</v>
      </c>
      <c r="D245" s="132" t="s">
        <v>262</v>
      </c>
      <c r="E245" s="320" t="s">
        <v>17</v>
      </c>
      <c r="F245" s="321">
        <v>20</v>
      </c>
      <c r="G245" s="263">
        <v>0</v>
      </c>
      <c r="H245" s="222">
        <f t="shared" si="9"/>
        <v>0</v>
      </c>
    </row>
    <row r="246" spans="1:8" s="16" customFormat="1" ht="27.75" customHeight="1">
      <c r="A246" s="54"/>
      <c r="B246" s="73"/>
      <c r="C246" s="136">
        <v>4590</v>
      </c>
      <c r="D246" s="132" t="s">
        <v>235</v>
      </c>
      <c r="E246" s="320" t="s">
        <v>17</v>
      </c>
      <c r="F246" s="321">
        <v>50</v>
      </c>
      <c r="G246" s="263">
        <v>0</v>
      </c>
      <c r="H246" s="222">
        <f t="shared" si="9"/>
        <v>0</v>
      </c>
    </row>
    <row r="247" spans="1:8" s="16" customFormat="1" ht="27.75" customHeight="1">
      <c r="A247" s="54"/>
      <c r="B247" s="73"/>
      <c r="C247" s="136">
        <v>4740</v>
      </c>
      <c r="D247" s="132" t="s">
        <v>258</v>
      </c>
      <c r="E247" s="320" t="s">
        <v>17</v>
      </c>
      <c r="F247" s="321">
        <v>240</v>
      </c>
      <c r="G247" s="263">
        <v>240</v>
      </c>
      <c r="H247" s="222">
        <f t="shared" si="9"/>
        <v>1</v>
      </c>
    </row>
    <row r="248" spans="1:8" s="16" customFormat="1" ht="18" customHeight="1">
      <c r="A248" s="54"/>
      <c r="B248" s="75"/>
      <c r="C248" s="293"/>
      <c r="D248" s="154"/>
      <c r="E248" s="328"/>
      <c r="F248" s="329">
        <f>SUM(F225:F247)</f>
        <v>250890</v>
      </c>
      <c r="G248" s="270">
        <f>SUM(G225:G247)</f>
        <v>152916</v>
      </c>
      <c r="H248" s="227">
        <f t="shared" si="9"/>
        <v>0.6094942006457013</v>
      </c>
    </row>
    <row r="249" spans="1:8" s="16" customFormat="1" ht="18" customHeight="1">
      <c r="A249" s="73"/>
      <c r="B249" s="156" t="s">
        <v>313</v>
      </c>
      <c r="C249" s="157"/>
      <c r="D249" s="134" t="s">
        <v>314</v>
      </c>
      <c r="E249" s="320"/>
      <c r="F249" s="321"/>
      <c r="G249" s="263"/>
      <c r="H249" s="222"/>
    </row>
    <row r="250" spans="1:8" s="16" customFormat="1" ht="25.5" customHeight="1">
      <c r="A250" s="73"/>
      <c r="B250" s="375"/>
      <c r="C250" s="217">
        <v>3020</v>
      </c>
      <c r="D250" s="373" t="s">
        <v>202</v>
      </c>
      <c r="E250" s="320" t="s">
        <v>188</v>
      </c>
      <c r="F250" s="321">
        <v>3000</v>
      </c>
      <c r="G250" s="263">
        <v>297.5</v>
      </c>
      <c r="H250" s="222">
        <f>G250/F250</f>
        <v>0.09916666666666667</v>
      </c>
    </row>
    <row r="251" spans="1:8" s="16" customFormat="1" ht="16.5" customHeight="1">
      <c r="A251" s="73"/>
      <c r="B251" s="105"/>
      <c r="C251" s="158" t="s">
        <v>212</v>
      </c>
      <c r="D251" s="132" t="s">
        <v>213</v>
      </c>
      <c r="E251" s="320" t="s">
        <v>17</v>
      </c>
      <c r="F251" s="321">
        <v>8800</v>
      </c>
      <c r="G251" s="263">
        <v>4380</v>
      </c>
      <c r="H251" s="222">
        <f>G251/F251</f>
        <v>0.49772727272727274</v>
      </c>
    </row>
    <row r="252" spans="1:8" s="16" customFormat="1" ht="16.5" customHeight="1">
      <c r="A252" s="73"/>
      <c r="B252" s="105"/>
      <c r="C252" s="158" t="s">
        <v>214</v>
      </c>
      <c r="D252" s="132" t="s">
        <v>215</v>
      </c>
      <c r="E252" s="320" t="s">
        <v>188</v>
      </c>
      <c r="F252" s="321">
        <v>45000</v>
      </c>
      <c r="G252" s="263">
        <v>10621.58</v>
      </c>
      <c r="H252" s="222">
        <f>G252/F252</f>
        <v>0.2360351111111111</v>
      </c>
    </row>
    <row r="253" spans="1:8" s="16" customFormat="1" ht="16.5" customHeight="1">
      <c r="A253" s="73"/>
      <c r="B253" s="105"/>
      <c r="C253" s="158">
        <v>4280</v>
      </c>
      <c r="D253" s="132" t="s">
        <v>219</v>
      </c>
      <c r="E253" s="320" t="s">
        <v>188</v>
      </c>
      <c r="F253" s="321">
        <v>2000</v>
      </c>
      <c r="G253" s="263">
        <v>0</v>
      </c>
      <c r="H253" s="222"/>
    </row>
    <row r="254" spans="1:8" s="16" customFormat="1" ht="16.5" customHeight="1">
      <c r="A254" s="73"/>
      <c r="B254" s="105"/>
      <c r="C254" s="158" t="s">
        <v>198</v>
      </c>
      <c r="D254" s="132" t="s">
        <v>199</v>
      </c>
      <c r="E254" s="320" t="s">
        <v>17</v>
      </c>
      <c r="F254" s="321">
        <v>6500</v>
      </c>
      <c r="G254" s="263">
        <v>5038.02</v>
      </c>
      <c r="H254" s="222">
        <f>G254/F254</f>
        <v>0.7750800000000001</v>
      </c>
    </row>
    <row r="255" spans="1:8" s="16" customFormat="1" ht="24.75" customHeight="1">
      <c r="A255" s="73"/>
      <c r="B255" s="105"/>
      <c r="C255" s="158" t="s">
        <v>224</v>
      </c>
      <c r="D255" s="132" t="s">
        <v>225</v>
      </c>
      <c r="E255" s="320" t="s">
        <v>188</v>
      </c>
      <c r="F255" s="321">
        <v>1200</v>
      </c>
      <c r="G255" s="263">
        <v>358.68</v>
      </c>
      <c r="H255" s="222">
        <f>G255/F255</f>
        <v>0.2989</v>
      </c>
    </row>
    <row r="256" spans="1:8" s="16" customFormat="1" ht="17.25" customHeight="1">
      <c r="A256" s="73"/>
      <c r="B256" s="105"/>
      <c r="C256" s="158" t="s">
        <v>200</v>
      </c>
      <c r="D256" s="132" t="s">
        <v>201</v>
      </c>
      <c r="E256" s="320" t="s">
        <v>188</v>
      </c>
      <c r="F256" s="321">
        <v>9000</v>
      </c>
      <c r="G256" s="263">
        <v>0</v>
      </c>
      <c r="H256" s="222">
        <f>G256/F256</f>
        <v>0</v>
      </c>
    </row>
    <row r="257" spans="1:8" s="16" customFormat="1" ht="18" customHeight="1">
      <c r="A257" s="73"/>
      <c r="B257" s="105"/>
      <c r="C257" s="330"/>
      <c r="D257" s="154"/>
      <c r="E257" s="328"/>
      <c r="F257" s="329">
        <f>SUM(F250:F256)</f>
        <v>75500</v>
      </c>
      <c r="G257" s="270">
        <f>SUM(G250:G256)</f>
        <v>20695.78</v>
      </c>
      <c r="H257" s="227">
        <f>G257/F257</f>
        <v>0.27411629139072846</v>
      </c>
    </row>
    <row r="258" spans="1:8" s="16" customFormat="1" ht="18" customHeight="1">
      <c r="A258" s="73"/>
      <c r="B258" s="376" t="s">
        <v>315</v>
      </c>
      <c r="C258" s="377"/>
      <c r="D258" s="134" t="s">
        <v>316</v>
      </c>
      <c r="E258" s="320"/>
      <c r="F258" s="321"/>
      <c r="G258" s="263"/>
      <c r="H258" s="222"/>
    </row>
    <row r="259" spans="1:8" s="16" customFormat="1" ht="17.25" customHeight="1">
      <c r="A259" s="73"/>
      <c r="B259" s="98"/>
      <c r="C259" s="253" t="s">
        <v>212</v>
      </c>
      <c r="D259" s="132" t="s">
        <v>213</v>
      </c>
      <c r="E259" s="320" t="s">
        <v>17</v>
      </c>
      <c r="F259" s="321">
        <v>4600</v>
      </c>
      <c r="G259" s="263">
        <v>2100</v>
      </c>
      <c r="H259" s="222">
        <f>G259/F259</f>
        <v>0.45652173913043476</v>
      </c>
    </row>
    <row r="260" spans="1:8" s="16" customFormat="1" ht="16.5" customHeight="1">
      <c r="A260" s="73"/>
      <c r="B260" s="98"/>
      <c r="C260" s="136" t="s">
        <v>214</v>
      </c>
      <c r="D260" s="132" t="s">
        <v>215</v>
      </c>
      <c r="E260" s="320" t="s">
        <v>188</v>
      </c>
      <c r="F260" s="321">
        <v>2000</v>
      </c>
      <c r="G260" s="263">
        <v>0</v>
      </c>
      <c r="H260" s="222">
        <f>G260/F260</f>
        <v>0</v>
      </c>
    </row>
    <row r="261" spans="1:8" s="16" customFormat="1" ht="16.5" customHeight="1">
      <c r="A261" s="73"/>
      <c r="B261" s="98"/>
      <c r="C261" s="136" t="s">
        <v>198</v>
      </c>
      <c r="D261" s="132" t="s">
        <v>199</v>
      </c>
      <c r="E261" s="320" t="s">
        <v>188</v>
      </c>
      <c r="F261" s="321">
        <v>6700</v>
      </c>
      <c r="G261" s="263">
        <v>1821.5</v>
      </c>
      <c r="H261" s="222">
        <f>G261/F261</f>
        <v>0.27186567164179104</v>
      </c>
    </row>
    <row r="262" spans="1:8" s="16" customFormat="1" ht="26.25" customHeight="1">
      <c r="A262" s="73"/>
      <c r="B262" s="98"/>
      <c r="C262" s="136" t="s">
        <v>222</v>
      </c>
      <c r="D262" s="132" t="s">
        <v>223</v>
      </c>
      <c r="E262" s="320" t="s">
        <v>17</v>
      </c>
      <c r="F262" s="321">
        <v>200</v>
      </c>
      <c r="G262" s="263">
        <v>100</v>
      </c>
      <c r="H262" s="222">
        <f>G262/F262</f>
        <v>0.5</v>
      </c>
    </row>
    <row r="263" spans="1:8" s="16" customFormat="1" ht="18" customHeight="1">
      <c r="A263" s="75"/>
      <c r="B263" s="102"/>
      <c r="C263" s="348"/>
      <c r="D263" s="331"/>
      <c r="E263" s="354"/>
      <c r="F263" s="343">
        <f>SUM(F259:F262)</f>
        <v>13500</v>
      </c>
      <c r="G263" s="285">
        <f>SUM(G259:G262)</f>
        <v>4021.5</v>
      </c>
      <c r="H263" s="227">
        <f>G263/F263</f>
        <v>0.29788888888888887</v>
      </c>
    </row>
    <row r="264" spans="1:8" s="16" customFormat="1" ht="16.5" customHeight="1">
      <c r="A264" s="163"/>
      <c r="B264" s="378" t="s">
        <v>317</v>
      </c>
      <c r="C264" s="286"/>
      <c r="D264" s="139" t="s">
        <v>318</v>
      </c>
      <c r="E264" s="345"/>
      <c r="F264" s="319"/>
      <c r="G264" s="257"/>
      <c r="H264" s="222"/>
    </row>
    <row r="265" spans="1:8" s="16" customFormat="1" ht="38.25" customHeight="1">
      <c r="A265" s="25"/>
      <c r="B265" s="31"/>
      <c r="C265" s="158" t="s">
        <v>319</v>
      </c>
      <c r="D265" s="132" t="s">
        <v>320</v>
      </c>
      <c r="E265" s="320" t="s">
        <v>242</v>
      </c>
      <c r="F265" s="321">
        <v>9000</v>
      </c>
      <c r="G265" s="263">
        <v>0</v>
      </c>
      <c r="H265" s="222">
        <f>G265/F265</f>
        <v>0</v>
      </c>
    </row>
    <row r="266" spans="1:8" s="16" customFormat="1" ht="16.5" customHeight="1">
      <c r="A266" s="25"/>
      <c r="B266" s="31"/>
      <c r="C266" s="330"/>
      <c r="D266" s="154"/>
      <c r="E266" s="328"/>
      <c r="F266" s="329">
        <f>SUM(F265)</f>
        <v>9000</v>
      </c>
      <c r="G266" s="270">
        <f>SUM(G265)</f>
        <v>0</v>
      </c>
      <c r="H266" s="227">
        <f>G266/F266</f>
        <v>0</v>
      </c>
    </row>
    <row r="267" spans="1:8" s="16" customFormat="1" ht="16.5" customHeight="1">
      <c r="A267" s="54"/>
      <c r="B267" s="86">
        <v>75495</v>
      </c>
      <c r="C267" s="160"/>
      <c r="D267" s="379" t="s">
        <v>14</v>
      </c>
      <c r="E267" s="328"/>
      <c r="F267" s="329"/>
      <c r="G267" s="270"/>
      <c r="H267" s="227"/>
    </row>
    <row r="268" spans="1:8" s="16" customFormat="1" ht="47.25" customHeight="1">
      <c r="A268" s="54"/>
      <c r="B268" s="70"/>
      <c r="C268" s="380">
        <v>2710</v>
      </c>
      <c r="D268" s="381" t="s">
        <v>320</v>
      </c>
      <c r="E268" s="320" t="s">
        <v>242</v>
      </c>
      <c r="F268" s="374">
        <v>13107</v>
      </c>
      <c r="G268" s="311">
        <v>0</v>
      </c>
      <c r="H268" s="292">
        <f>G268/F268</f>
        <v>0</v>
      </c>
    </row>
    <row r="269" spans="1:8" s="16" customFormat="1" ht="57" customHeight="1">
      <c r="A269" s="54"/>
      <c r="B269" s="75"/>
      <c r="C269" s="380">
        <v>6300</v>
      </c>
      <c r="D269" s="381" t="s">
        <v>287</v>
      </c>
      <c r="E269" s="320" t="s">
        <v>242</v>
      </c>
      <c r="F269" s="374">
        <v>13670</v>
      </c>
      <c r="G269" s="311">
        <v>0</v>
      </c>
      <c r="H269" s="292">
        <f>G269/F269</f>
        <v>0</v>
      </c>
    </row>
    <row r="270" spans="1:8" s="16" customFormat="1" ht="16.5" customHeight="1">
      <c r="A270" s="54"/>
      <c r="B270" s="86"/>
      <c r="C270" s="160"/>
      <c r="D270" s="154"/>
      <c r="E270" s="328"/>
      <c r="F270" s="329">
        <f>SUM(F268:F269)</f>
        <v>26777</v>
      </c>
      <c r="G270" s="270">
        <f>SUM(G268:G269)</f>
        <v>0</v>
      </c>
      <c r="H270" s="227">
        <f>G270/F270</f>
        <v>0</v>
      </c>
    </row>
    <row r="271" spans="1:8" s="16" customFormat="1" ht="16.5" customHeight="1">
      <c r="A271" s="54"/>
      <c r="B271" s="86"/>
      <c r="C271" s="382"/>
      <c r="D271" s="181"/>
      <c r="E271" s="383"/>
      <c r="F271" s="332">
        <f>F219+F223+F248+F257+F263+F266+F270</f>
        <v>388807</v>
      </c>
      <c r="G271" s="274">
        <f>G219+G223+G248+G257+G263+G266+G270</f>
        <v>178107.8</v>
      </c>
      <c r="H271" s="233">
        <f>G271/F271</f>
        <v>0.4580879459474752</v>
      </c>
    </row>
    <row r="272" spans="1:8" s="16" customFormat="1" ht="56.25" customHeight="1">
      <c r="A272" s="17" t="s">
        <v>73</v>
      </c>
      <c r="B272" s="333"/>
      <c r="C272" s="334"/>
      <c r="D272" s="154" t="s">
        <v>74</v>
      </c>
      <c r="E272" s="358"/>
      <c r="F272" s="321"/>
      <c r="G272" s="263"/>
      <c r="H272" s="222"/>
    </row>
    <row r="273" spans="1:8" s="16" customFormat="1" ht="30.75" customHeight="1">
      <c r="A273" s="25"/>
      <c r="B273" s="26" t="s">
        <v>321</v>
      </c>
      <c r="C273" s="157"/>
      <c r="D273" s="134" t="s">
        <v>322</v>
      </c>
      <c r="E273" s="320"/>
      <c r="F273" s="321"/>
      <c r="G273" s="263"/>
      <c r="H273" s="222"/>
    </row>
    <row r="274" spans="1:8" s="57" customFormat="1" ht="17.25" customHeight="1">
      <c r="A274" s="25"/>
      <c r="B274" s="31"/>
      <c r="C274" s="369">
        <v>4210</v>
      </c>
      <c r="D274" s="132" t="s">
        <v>215</v>
      </c>
      <c r="E274" s="320" t="s">
        <v>188</v>
      </c>
      <c r="F274" s="321">
        <v>1750</v>
      </c>
      <c r="G274" s="263">
        <v>0</v>
      </c>
      <c r="H274" s="222">
        <f aca="true" t="shared" si="10" ref="H274:H281">G274/F274</f>
        <v>0</v>
      </c>
    </row>
    <row r="275" spans="1:8" s="16" customFormat="1" ht="17.25" customHeight="1">
      <c r="A275" s="25"/>
      <c r="B275" s="58"/>
      <c r="C275" s="326" t="s">
        <v>198</v>
      </c>
      <c r="D275" s="132" t="s">
        <v>199</v>
      </c>
      <c r="E275" s="320" t="s">
        <v>188</v>
      </c>
      <c r="F275" s="321">
        <v>3000</v>
      </c>
      <c r="G275" s="263">
        <v>1000</v>
      </c>
      <c r="H275" s="222">
        <f t="shared" si="10"/>
        <v>0.3333333333333333</v>
      </c>
    </row>
    <row r="276" spans="1:8" s="16" customFormat="1" ht="17.25" customHeight="1">
      <c r="A276" s="25"/>
      <c r="B276" s="58"/>
      <c r="C276" s="326">
        <v>4580</v>
      </c>
      <c r="D276" s="132" t="s">
        <v>27</v>
      </c>
      <c r="E276" s="320" t="s">
        <v>188</v>
      </c>
      <c r="F276" s="321">
        <v>325000</v>
      </c>
      <c r="G276" s="263">
        <v>0</v>
      </c>
      <c r="H276" s="222">
        <f t="shared" si="10"/>
        <v>0</v>
      </c>
    </row>
    <row r="277" spans="1:8" s="16" customFormat="1" ht="30.75" customHeight="1">
      <c r="A277" s="25"/>
      <c r="B277" s="58"/>
      <c r="C277" s="326" t="s">
        <v>236</v>
      </c>
      <c r="D277" s="132" t="s">
        <v>237</v>
      </c>
      <c r="E277" s="320" t="s">
        <v>17</v>
      </c>
      <c r="F277" s="321">
        <v>448880</v>
      </c>
      <c r="G277" s="263">
        <v>289747.11</v>
      </c>
      <c r="H277" s="222">
        <f t="shared" si="10"/>
        <v>0.6454890171092497</v>
      </c>
    </row>
    <row r="278" spans="1:8" s="16" customFormat="1" ht="30.75" customHeight="1">
      <c r="A278" s="25"/>
      <c r="B278" s="58"/>
      <c r="C278" s="326" t="s">
        <v>257</v>
      </c>
      <c r="D278" s="132" t="s">
        <v>258</v>
      </c>
      <c r="E278" s="320" t="s">
        <v>188</v>
      </c>
      <c r="F278" s="321">
        <v>800</v>
      </c>
      <c r="G278" s="263">
        <v>0</v>
      </c>
      <c r="H278" s="222">
        <f t="shared" si="10"/>
        <v>0</v>
      </c>
    </row>
    <row r="279" spans="1:8" s="16" customFormat="1" ht="30.75" customHeight="1">
      <c r="A279" s="25"/>
      <c r="B279" s="58"/>
      <c r="C279" s="326">
        <v>4750</v>
      </c>
      <c r="D279" s="132" t="s">
        <v>260</v>
      </c>
      <c r="E279" s="320" t="s">
        <v>188</v>
      </c>
      <c r="F279" s="321">
        <v>300</v>
      </c>
      <c r="G279" s="263">
        <v>0</v>
      </c>
      <c r="H279" s="222">
        <f t="shared" si="10"/>
        <v>0</v>
      </c>
    </row>
    <row r="280" spans="1:8" s="16" customFormat="1" ht="18.75" customHeight="1">
      <c r="A280" s="25"/>
      <c r="B280" s="58"/>
      <c r="C280" s="160"/>
      <c r="D280" s="154"/>
      <c r="E280" s="328"/>
      <c r="F280" s="329">
        <f>SUM(F274:F279)</f>
        <v>779730</v>
      </c>
      <c r="G280" s="270">
        <f>SUM(G274:G279)</f>
        <v>290747.11</v>
      </c>
      <c r="H280" s="227">
        <f t="shared" si="10"/>
        <v>0.372881779590371</v>
      </c>
    </row>
    <row r="281" spans="1:8" s="16" customFormat="1" ht="18.75" customHeight="1">
      <c r="A281" s="25"/>
      <c r="B281" s="31"/>
      <c r="C281" s="384"/>
      <c r="D281" s="181"/>
      <c r="E281" s="383"/>
      <c r="F281" s="332">
        <f>SUM(F280)</f>
        <v>779730</v>
      </c>
      <c r="G281" s="274">
        <f>SUM(G280)</f>
        <v>290747.11</v>
      </c>
      <c r="H281" s="233">
        <f t="shared" si="10"/>
        <v>0.372881779590371</v>
      </c>
    </row>
    <row r="282" spans="1:8" s="16" customFormat="1" ht="16.5" customHeight="1">
      <c r="A282" s="17" t="s">
        <v>323</v>
      </c>
      <c r="B282" s="18"/>
      <c r="C282" s="229"/>
      <c r="D282" s="154" t="s">
        <v>324</v>
      </c>
      <c r="E282" s="358"/>
      <c r="F282" s="321"/>
      <c r="G282" s="263"/>
      <c r="H282" s="222"/>
    </row>
    <row r="283" spans="1:8" s="16" customFormat="1" ht="27.75" customHeight="1">
      <c r="A283" s="62"/>
      <c r="B283" s="385" t="s">
        <v>325</v>
      </c>
      <c r="C283" s="295"/>
      <c r="D283" s="137" t="s">
        <v>326</v>
      </c>
      <c r="E283" s="322"/>
      <c r="F283" s="323"/>
      <c r="G283" s="267"/>
      <c r="H283" s="222"/>
    </row>
    <row r="284" spans="1:8" s="16" customFormat="1" ht="56.25" customHeight="1">
      <c r="A284" s="163"/>
      <c r="B284" s="386"/>
      <c r="C284" s="387" t="s">
        <v>327</v>
      </c>
      <c r="D284" s="131" t="s">
        <v>328</v>
      </c>
      <c r="E284" s="345" t="s">
        <v>188</v>
      </c>
      <c r="F284" s="319">
        <v>180000</v>
      </c>
      <c r="G284" s="257">
        <v>27311.52</v>
      </c>
      <c r="H284" s="222">
        <f>G284/F284</f>
        <v>0.15173066666666668</v>
      </c>
    </row>
    <row r="285" spans="1:8" s="16" customFormat="1" ht="18" customHeight="1">
      <c r="A285" s="25"/>
      <c r="B285" s="58"/>
      <c r="C285" s="160"/>
      <c r="D285" s="154"/>
      <c r="E285" s="328"/>
      <c r="F285" s="329">
        <f>SUM(F284)</f>
        <v>180000</v>
      </c>
      <c r="G285" s="270">
        <f>SUM(G284)</f>
        <v>27311.52</v>
      </c>
      <c r="H285" s="227">
        <f>G285/F285</f>
        <v>0.15173066666666668</v>
      </c>
    </row>
    <row r="286" spans="1:8" s="16" customFormat="1" ht="20.25" customHeight="1">
      <c r="A286" s="25"/>
      <c r="B286" s="31"/>
      <c r="C286" s="384"/>
      <c r="D286" s="169"/>
      <c r="E286" s="388"/>
      <c r="F286" s="332">
        <f>SUM(F285)</f>
        <v>180000</v>
      </c>
      <c r="G286" s="274">
        <f>SUM(G285)</f>
        <v>27311.52</v>
      </c>
      <c r="H286" s="389">
        <f>G286/F286</f>
        <v>0.15173066666666668</v>
      </c>
    </row>
    <row r="287" spans="1:8" s="16" customFormat="1" ht="16.5" customHeight="1">
      <c r="A287" s="45" t="s">
        <v>119</v>
      </c>
      <c r="B287" s="211"/>
      <c r="C287" s="352"/>
      <c r="D287" s="155" t="s">
        <v>120</v>
      </c>
      <c r="E287" s="353"/>
      <c r="F287" s="321"/>
      <c r="G287" s="263"/>
      <c r="H287" s="222"/>
    </row>
    <row r="288" spans="1:8" s="16" customFormat="1" ht="16.5" customHeight="1">
      <c r="A288" s="70"/>
      <c r="B288" s="104" t="s">
        <v>329</v>
      </c>
      <c r="C288" s="157"/>
      <c r="D288" s="134" t="s">
        <v>330</v>
      </c>
      <c r="E288" s="320"/>
      <c r="F288" s="321"/>
      <c r="G288" s="263"/>
      <c r="H288" s="222"/>
    </row>
    <row r="289" spans="1:8" s="16" customFormat="1" ht="17.25" customHeight="1">
      <c r="A289" s="73"/>
      <c r="B289" s="105"/>
      <c r="C289" s="158" t="s">
        <v>331</v>
      </c>
      <c r="D289" s="132" t="s">
        <v>332</v>
      </c>
      <c r="E289" s="320" t="s">
        <v>242</v>
      </c>
      <c r="F289" s="321">
        <v>20000</v>
      </c>
      <c r="G289" s="263">
        <v>0</v>
      </c>
      <c r="H289" s="222">
        <f>G289/F289</f>
        <v>0</v>
      </c>
    </row>
    <row r="290" spans="1:8" s="16" customFormat="1" ht="16.5" customHeight="1">
      <c r="A290" s="73"/>
      <c r="B290" s="113"/>
      <c r="C290" s="327"/>
      <c r="D290" s="331"/>
      <c r="E290" s="354"/>
      <c r="F290" s="343">
        <f>SUM(F289)</f>
        <v>20000</v>
      </c>
      <c r="G290" s="285">
        <f>SUM(G289)</f>
        <v>0</v>
      </c>
      <c r="H290" s="227">
        <f>G290/F290</f>
        <v>0</v>
      </c>
    </row>
    <row r="291" spans="1:8" s="16" customFormat="1" ht="24.75" customHeight="1">
      <c r="A291" s="73"/>
      <c r="B291" s="116" t="s">
        <v>333</v>
      </c>
      <c r="C291" s="286"/>
      <c r="D291" s="139" t="s">
        <v>334</v>
      </c>
      <c r="E291" s="345"/>
      <c r="F291" s="319"/>
      <c r="G291" s="319"/>
      <c r="H291" s="222"/>
    </row>
    <row r="292" spans="1:8" s="16" customFormat="1" ht="24" customHeight="1">
      <c r="A292" s="73"/>
      <c r="B292" s="105"/>
      <c r="C292" s="369" t="s">
        <v>335</v>
      </c>
      <c r="D292" s="132" t="s">
        <v>336</v>
      </c>
      <c r="E292" s="320" t="s">
        <v>17</v>
      </c>
      <c r="F292" s="321">
        <v>15213</v>
      </c>
      <c r="G292" s="321">
        <v>7608</v>
      </c>
      <c r="H292" s="222">
        <f>G292/F292</f>
        <v>0.5000985998816802</v>
      </c>
    </row>
    <row r="293" spans="1:8" s="16" customFormat="1" ht="15" customHeight="1">
      <c r="A293" s="73"/>
      <c r="B293" s="325"/>
      <c r="C293" s="160"/>
      <c r="D293" s="154"/>
      <c r="E293" s="328"/>
      <c r="F293" s="329">
        <f>SUM(F292)</f>
        <v>15213</v>
      </c>
      <c r="G293" s="329">
        <f>SUM(G292)</f>
        <v>7608</v>
      </c>
      <c r="H293" s="227">
        <f>G293/F293</f>
        <v>0.5000985998816802</v>
      </c>
    </row>
    <row r="294" spans="1:8" s="390" customFormat="1" ht="15.75" customHeight="1">
      <c r="A294" s="391"/>
      <c r="B294" s="392"/>
      <c r="C294" s="364"/>
      <c r="D294" s="145"/>
      <c r="E294" s="349"/>
      <c r="F294" s="332">
        <f>F290+F293</f>
        <v>35213</v>
      </c>
      <c r="G294" s="332">
        <f>G290+G293</f>
        <v>7608</v>
      </c>
      <c r="H294" s="233">
        <f>G294/F294</f>
        <v>0.21605657001675518</v>
      </c>
    </row>
    <row r="295" spans="1:8" s="16" customFormat="1" ht="17.25" customHeight="1">
      <c r="A295" s="45" t="s">
        <v>127</v>
      </c>
      <c r="B295" s="277"/>
      <c r="C295" s="347"/>
      <c r="D295" s="393" t="s">
        <v>128</v>
      </c>
      <c r="E295" s="394"/>
      <c r="F295" s="321"/>
      <c r="G295" s="321">
        <f>G290+G293</f>
        <v>7608</v>
      </c>
      <c r="H295" s="222"/>
    </row>
    <row r="296" spans="1:8" s="16" customFormat="1" ht="18.75" customHeight="1">
      <c r="A296" s="70"/>
      <c r="B296" s="92" t="s">
        <v>129</v>
      </c>
      <c r="C296" s="395"/>
      <c r="D296" s="152" t="s">
        <v>130</v>
      </c>
      <c r="E296" s="396"/>
      <c r="F296" s="321"/>
      <c r="G296" s="321"/>
      <c r="H296" s="397"/>
    </row>
    <row r="297" spans="1:8" s="16" customFormat="1" ht="24" customHeight="1">
      <c r="A297" s="54"/>
      <c r="B297" s="70"/>
      <c r="C297" s="136" t="s">
        <v>270</v>
      </c>
      <c r="D297" s="132" t="s">
        <v>271</v>
      </c>
      <c r="E297" s="320" t="s">
        <v>17</v>
      </c>
      <c r="F297" s="321">
        <v>130300</v>
      </c>
      <c r="G297" s="321">
        <v>63807.67</v>
      </c>
      <c r="H297" s="222">
        <f aca="true" t="shared" si="11" ref="H297:H320">G297/F297</f>
        <v>0.4896981580966999</v>
      </c>
    </row>
    <row r="298" spans="1:8" s="16" customFormat="1" ht="16.5" customHeight="1">
      <c r="A298" s="54"/>
      <c r="B298" s="73"/>
      <c r="C298" s="136" t="s">
        <v>203</v>
      </c>
      <c r="D298" s="132" t="s">
        <v>204</v>
      </c>
      <c r="E298" s="320" t="s">
        <v>17</v>
      </c>
      <c r="F298" s="321">
        <v>1752405</v>
      </c>
      <c r="G298" s="321">
        <v>788738.6</v>
      </c>
      <c r="H298" s="222">
        <f t="shared" si="11"/>
        <v>0.45008922024303744</v>
      </c>
    </row>
    <row r="299" spans="1:8" s="16" customFormat="1" ht="16.5" customHeight="1">
      <c r="A299" s="54"/>
      <c r="B299" s="73"/>
      <c r="C299" s="136" t="s">
        <v>205</v>
      </c>
      <c r="D299" s="132" t="s">
        <v>206</v>
      </c>
      <c r="E299" s="320" t="s">
        <v>17</v>
      </c>
      <c r="F299" s="321">
        <v>120700</v>
      </c>
      <c r="G299" s="321">
        <v>120631.66</v>
      </c>
      <c r="H299" s="222">
        <f t="shared" si="11"/>
        <v>0.9994338028169014</v>
      </c>
    </row>
    <row r="300" spans="1:8" s="16" customFormat="1" ht="16.5" customHeight="1">
      <c r="A300" s="54"/>
      <c r="B300" s="73"/>
      <c r="C300" s="136" t="s">
        <v>207</v>
      </c>
      <c r="D300" s="132" t="s">
        <v>208</v>
      </c>
      <c r="E300" s="320" t="s">
        <v>17</v>
      </c>
      <c r="F300" s="321">
        <v>306481</v>
      </c>
      <c r="G300" s="321">
        <v>145871.47</v>
      </c>
      <c r="H300" s="222">
        <f t="shared" si="11"/>
        <v>0.47595599727226157</v>
      </c>
    </row>
    <row r="301" spans="1:8" s="16" customFormat="1" ht="16.5" customHeight="1">
      <c r="A301" s="54"/>
      <c r="B301" s="73"/>
      <c r="C301" s="136" t="s">
        <v>209</v>
      </c>
      <c r="D301" s="132" t="s">
        <v>210</v>
      </c>
      <c r="E301" s="320" t="s">
        <v>17</v>
      </c>
      <c r="F301" s="321">
        <v>49837</v>
      </c>
      <c r="G301" s="321">
        <v>23062.76</v>
      </c>
      <c r="H301" s="222">
        <f t="shared" si="11"/>
        <v>0.46276381002066735</v>
      </c>
    </row>
    <row r="302" spans="1:8" s="16" customFormat="1" ht="37.5" customHeight="1">
      <c r="A302" s="54"/>
      <c r="B302" s="73"/>
      <c r="C302" s="136" t="s">
        <v>282</v>
      </c>
      <c r="D302" s="132" t="s">
        <v>272</v>
      </c>
      <c r="E302" s="320" t="s">
        <v>337</v>
      </c>
      <c r="F302" s="321">
        <v>5500</v>
      </c>
      <c r="G302" s="321">
        <v>1104.75</v>
      </c>
      <c r="H302" s="222">
        <f t="shared" si="11"/>
        <v>0.20086363636363636</v>
      </c>
    </row>
    <row r="303" spans="1:8" s="16" customFormat="1" ht="17.25" customHeight="1">
      <c r="A303" s="54"/>
      <c r="B303" s="73"/>
      <c r="C303" s="136" t="s">
        <v>212</v>
      </c>
      <c r="D303" s="132" t="s">
        <v>213</v>
      </c>
      <c r="E303" s="320" t="s">
        <v>17</v>
      </c>
      <c r="F303" s="321">
        <v>3000</v>
      </c>
      <c r="G303" s="321">
        <v>1500</v>
      </c>
      <c r="H303" s="222">
        <f t="shared" si="11"/>
        <v>0.5</v>
      </c>
    </row>
    <row r="304" spans="1:8" s="16" customFormat="1" ht="16.5" customHeight="1">
      <c r="A304" s="54"/>
      <c r="B304" s="73"/>
      <c r="C304" s="136" t="s">
        <v>214</v>
      </c>
      <c r="D304" s="132" t="s">
        <v>215</v>
      </c>
      <c r="E304" s="320" t="s">
        <v>188</v>
      </c>
      <c r="F304" s="321">
        <v>74460</v>
      </c>
      <c r="G304" s="321">
        <v>18894.46</v>
      </c>
      <c r="H304" s="222">
        <f t="shared" si="11"/>
        <v>0.2537531560569433</v>
      </c>
    </row>
    <row r="305" spans="1:8" s="16" customFormat="1" ht="24" customHeight="1">
      <c r="A305" s="54"/>
      <c r="B305" s="73"/>
      <c r="C305" s="136" t="s">
        <v>338</v>
      </c>
      <c r="D305" s="132" t="s">
        <v>339</v>
      </c>
      <c r="E305" s="320" t="s">
        <v>188</v>
      </c>
      <c r="F305" s="321">
        <v>1500</v>
      </c>
      <c r="G305" s="321">
        <v>803.91</v>
      </c>
      <c r="H305" s="222">
        <f t="shared" si="11"/>
        <v>0.53594</v>
      </c>
    </row>
    <row r="306" spans="1:8" s="16" customFormat="1" ht="16.5" customHeight="1">
      <c r="A306" s="54"/>
      <c r="B306" s="73"/>
      <c r="C306" s="136" t="s">
        <v>216</v>
      </c>
      <c r="D306" s="132" t="s">
        <v>217</v>
      </c>
      <c r="E306" s="320" t="s">
        <v>188</v>
      </c>
      <c r="F306" s="321">
        <v>75000</v>
      </c>
      <c r="G306" s="321">
        <v>58642.11</v>
      </c>
      <c r="H306" s="222">
        <f t="shared" si="11"/>
        <v>0.7818948</v>
      </c>
    </row>
    <row r="307" spans="1:8" s="16" customFormat="1" ht="15" customHeight="1">
      <c r="A307" s="54"/>
      <c r="B307" s="73"/>
      <c r="C307" s="136" t="s">
        <v>186</v>
      </c>
      <c r="D307" s="132" t="s">
        <v>187</v>
      </c>
      <c r="E307" s="320" t="s">
        <v>188</v>
      </c>
      <c r="F307" s="321">
        <v>9000</v>
      </c>
      <c r="G307" s="321">
        <v>3070.33</v>
      </c>
      <c r="H307" s="222">
        <f t="shared" si="11"/>
        <v>0.34114777777777777</v>
      </c>
    </row>
    <row r="308" spans="1:8" s="16" customFormat="1" ht="16.5" customHeight="1">
      <c r="A308" s="54"/>
      <c r="B308" s="73"/>
      <c r="C308" s="136" t="s">
        <v>218</v>
      </c>
      <c r="D308" s="132" t="s">
        <v>219</v>
      </c>
      <c r="E308" s="320" t="s">
        <v>188</v>
      </c>
      <c r="F308" s="321">
        <v>2000</v>
      </c>
      <c r="G308" s="321">
        <v>137</v>
      </c>
      <c r="H308" s="222">
        <f t="shared" si="11"/>
        <v>0.0685</v>
      </c>
    </row>
    <row r="309" spans="1:8" s="16" customFormat="1" ht="15.75" customHeight="1">
      <c r="A309" s="61"/>
      <c r="B309" s="75"/>
      <c r="C309" s="264" t="s">
        <v>198</v>
      </c>
      <c r="D309" s="133" t="s">
        <v>199</v>
      </c>
      <c r="E309" s="322" t="s">
        <v>188</v>
      </c>
      <c r="F309" s="323">
        <v>21900</v>
      </c>
      <c r="G309" s="323">
        <v>10147.47</v>
      </c>
      <c r="H309" s="222">
        <f t="shared" si="11"/>
        <v>0.4633547945205479</v>
      </c>
    </row>
    <row r="310" spans="1:8" s="16" customFormat="1" ht="16.5" customHeight="1">
      <c r="A310" s="70"/>
      <c r="B310" s="130"/>
      <c r="C310" s="246" t="s">
        <v>220</v>
      </c>
      <c r="D310" s="179" t="s">
        <v>221</v>
      </c>
      <c r="E310" s="398" t="s">
        <v>17</v>
      </c>
      <c r="F310" s="399">
        <v>2500</v>
      </c>
      <c r="G310" s="399">
        <v>454.5</v>
      </c>
      <c r="H310" s="222">
        <f t="shared" si="11"/>
        <v>0.1818</v>
      </c>
    </row>
    <row r="311" spans="1:8" s="16" customFormat="1" ht="24" customHeight="1">
      <c r="A311" s="73"/>
      <c r="B311" s="98"/>
      <c r="C311" s="253" t="s">
        <v>224</v>
      </c>
      <c r="D311" s="131" t="s">
        <v>340</v>
      </c>
      <c r="E311" s="345" t="s">
        <v>17</v>
      </c>
      <c r="F311" s="319">
        <v>2700</v>
      </c>
      <c r="G311" s="319">
        <v>1142.94</v>
      </c>
      <c r="H311" s="222">
        <f t="shared" si="11"/>
        <v>0.42331111111111114</v>
      </c>
    </row>
    <row r="312" spans="1:8" s="16" customFormat="1" ht="24" customHeight="1">
      <c r="A312" s="73"/>
      <c r="B312" s="98"/>
      <c r="C312" s="136">
        <v>4390</v>
      </c>
      <c r="D312" s="132" t="s">
        <v>284</v>
      </c>
      <c r="E312" s="320" t="s">
        <v>188</v>
      </c>
      <c r="F312" s="321">
        <v>500</v>
      </c>
      <c r="G312" s="321">
        <v>283.04</v>
      </c>
      <c r="H312" s="222">
        <f t="shared" si="11"/>
        <v>0.56608</v>
      </c>
    </row>
    <row r="313" spans="1:8" s="16" customFormat="1" ht="16.5" customHeight="1">
      <c r="A313" s="73"/>
      <c r="B313" s="98"/>
      <c r="C313" s="136" t="s">
        <v>227</v>
      </c>
      <c r="D313" s="132" t="s">
        <v>228</v>
      </c>
      <c r="E313" s="320" t="s">
        <v>17</v>
      </c>
      <c r="F313" s="321">
        <v>1000</v>
      </c>
      <c r="G313" s="321">
        <v>586.29</v>
      </c>
      <c r="H313" s="222">
        <f t="shared" si="11"/>
        <v>0.58629</v>
      </c>
    </row>
    <row r="314" spans="1:8" s="16" customFormat="1" ht="16.5" customHeight="1">
      <c r="A314" s="73"/>
      <c r="B314" s="98"/>
      <c r="C314" s="136" t="s">
        <v>200</v>
      </c>
      <c r="D314" s="132" t="s">
        <v>201</v>
      </c>
      <c r="E314" s="320" t="s">
        <v>17</v>
      </c>
      <c r="F314" s="321">
        <v>3000</v>
      </c>
      <c r="G314" s="321">
        <v>940.5</v>
      </c>
      <c r="H314" s="222">
        <f t="shared" si="11"/>
        <v>0.3135</v>
      </c>
    </row>
    <row r="315" spans="1:8" s="16" customFormat="1" ht="24" customHeight="1">
      <c r="A315" s="73"/>
      <c r="B315" s="98"/>
      <c r="C315" s="136" t="s">
        <v>230</v>
      </c>
      <c r="D315" s="132" t="s">
        <v>231</v>
      </c>
      <c r="E315" s="320" t="s">
        <v>17</v>
      </c>
      <c r="F315" s="321">
        <v>103000</v>
      </c>
      <c r="G315" s="321">
        <v>103000</v>
      </c>
      <c r="H315" s="222">
        <f t="shared" si="11"/>
        <v>1</v>
      </c>
    </row>
    <row r="316" spans="1:8" s="16" customFormat="1" ht="24" customHeight="1">
      <c r="A316" s="73"/>
      <c r="B316" s="98"/>
      <c r="C316" s="136" t="s">
        <v>238</v>
      </c>
      <c r="D316" s="132" t="s">
        <v>239</v>
      </c>
      <c r="E316" s="320" t="s">
        <v>188</v>
      </c>
      <c r="F316" s="321">
        <v>1500</v>
      </c>
      <c r="G316" s="321">
        <v>1036.25</v>
      </c>
      <c r="H316" s="222">
        <f t="shared" si="11"/>
        <v>0.6908333333333333</v>
      </c>
    </row>
    <row r="317" spans="1:8" s="16" customFormat="1" ht="24" customHeight="1">
      <c r="A317" s="73"/>
      <c r="B317" s="98"/>
      <c r="C317" s="264" t="s">
        <v>257</v>
      </c>
      <c r="D317" s="133" t="s">
        <v>258</v>
      </c>
      <c r="E317" s="322" t="s">
        <v>188</v>
      </c>
      <c r="F317" s="323">
        <v>1000</v>
      </c>
      <c r="G317" s="323">
        <v>0</v>
      </c>
      <c r="H317" s="222">
        <f t="shared" si="11"/>
        <v>0</v>
      </c>
    </row>
    <row r="318" spans="1:8" s="16" customFormat="1" ht="24" customHeight="1">
      <c r="A318" s="73"/>
      <c r="B318" s="98"/>
      <c r="C318" s="253" t="s">
        <v>259</v>
      </c>
      <c r="D318" s="131" t="s">
        <v>260</v>
      </c>
      <c r="E318" s="345" t="s">
        <v>188</v>
      </c>
      <c r="F318" s="319">
        <v>10040</v>
      </c>
      <c r="G318" s="319">
        <v>3416.92</v>
      </c>
      <c r="H318" s="222">
        <f t="shared" si="11"/>
        <v>0.34033067729083666</v>
      </c>
    </row>
    <row r="319" spans="1:8" s="16" customFormat="1" ht="33" customHeight="1">
      <c r="A319" s="73"/>
      <c r="B319" s="98"/>
      <c r="C319" s="136" t="s">
        <v>191</v>
      </c>
      <c r="D319" s="132" t="s">
        <v>192</v>
      </c>
      <c r="E319" s="320" t="s">
        <v>341</v>
      </c>
      <c r="F319" s="321">
        <v>2247600</v>
      </c>
      <c r="G319" s="321">
        <v>53070</v>
      </c>
      <c r="H319" s="222">
        <f t="shared" si="11"/>
        <v>0.023611852642819006</v>
      </c>
    </row>
    <row r="320" spans="1:8" s="16" customFormat="1" ht="15.75" customHeight="1">
      <c r="A320" s="73"/>
      <c r="B320" s="102"/>
      <c r="C320" s="293"/>
      <c r="D320" s="154"/>
      <c r="E320" s="328"/>
      <c r="F320" s="329">
        <f>SUM(F297:F319)</f>
        <v>4924923</v>
      </c>
      <c r="G320" s="329">
        <f>SUM(G297:G319)</f>
        <v>1400342.6300000001</v>
      </c>
      <c r="H320" s="227">
        <f t="shared" si="11"/>
        <v>0.28433797442112296</v>
      </c>
    </row>
    <row r="321" spans="1:8" s="16" customFormat="1" ht="16.5" customHeight="1">
      <c r="A321" s="73"/>
      <c r="B321" s="135" t="s">
        <v>342</v>
      </c>
      <c r="C321" s="157"/>
      <c r="D321" s="134" t="s">
        <v>343</v>
      </c>
      <c r="E321" s="320"/>
      <c r="F321" s="321"/>
      <c r="G321" s="321"/>
      <c r="H321" s="222"/>
    </row>
    <row r="322" spans="1:8" s="16" customFormat="1" ht="42" customHeight="1">
      <c r="A322" s="73"/>
      <c r="B322" s="130"/>
      <c r="C322" s="136">
        <v>2310</v>
      </c>
      <c r="D322" s="132" t="s">
        <v>344</v>
      </c>
      <c r="E322" s="320" t="s">
        <v>188</v>
      </c>
      <c r="F322" s="321">
        <v>2376</v>
      </c>
      <c r="G322" s="321">
        <v>650.25</v>
      </c>
      <c r="H322" s="222">
        <f aca="true" t="shared" si="12" ref="H322:H345">G322/F322</f>
        <v>0.27367424242424243</v>
      </c>
    </row>
    <row r="323" spans="1:8" s="16" customFormat="1" ht="24" customHeight="1">
      <c r="A323" s="73"/>
      <c r="B323" s="98"/>
      <c r="C323" s="136">
        <v>2540</v>
      </c>
      <c r="D323" s="132" t="s">
        <v>345</v>
      </c>
      <c r="E323" s="320" t="s">
        <v>188</v>
      </c>
      <c r="F323" s="321">
        <v>123211</v>
      </c>
      <c r="G323" s="321">
        <v>58525.66</v>
      </c>
      <c r="H323" s="222">
        <f t="shared" si="12"/>
        <v>0.4750035305289301</v>
      </c>
    </row>
    <row r="324" spans="1:8" s="16" customFormat="1" ht="24" customHeight="1">
      <c r="A324" s="73"/>
      <c r="B324" s="98"/>
      <c r="C324" s="136" t="s">
        <v>270</v>
      </c>
      <c r="D324" s="132" t="s">
        <v>271</v>
      </c>
      <c r="E324" s="320" t="s">
        <v>17</v>
      </c>
      <c r="F324" s="321">
        <v>33000</v>
      </c>
      <c r="G324" s="321">
        <v>15792.39</v>
      </c>
      <c r="H324" s="222">
        <f t="shared" si="12"/>
        <v>0.4785572727272727</v>
      </c>
    </row>
    <row r="325" spans="1:8" s="16" customFormat="1" ht="16.5" customHeight="1">
      <c r="A325" s="73"/>
      <c r="B325" s="98"/>
      <c r="C325" s="136" t="s">
        <v>203</v>
      </c>
      <c r="D325" s="132" t="s">
        <v>204</v>
      </c>
      <c r="E325" s="320" t="s">
        <v>17</v>
      </c>
      <c r="F325" s="321">
        <v>557710</v>
      </c>
      <c r="G325" s="321">
        <v>249313.74</v>
      </c>
      <c r="H325" s="222">
        <f t="shared" si="12"/>
        <v>0.4470311452188413</v>
      </c>
    </row>
    <row r="326" spans="1:8" s="16" customFormat="1" ht="16.5" customHeight="1">
      <c r="A326" s="73"/>
      <c r="B326" s="98"/>
      <c r="C326" s="136" t="s">
        <v>205</v>
      </c>
      <c r="D326" s="132" t="s">
        <v>206</v>
      </c>
      <c r="E326" s="320" t="s">
        <v>17</v>
      </c>
      <c r="F326" s="321">
        <v>36600</v>
      </c>
      <c r="G326" s="321">
        <v>36531.21</v>
      </c>
      <c r="H326" s="222">
        <f t="shared" si="12"/>
        <v>0.9981204918032787</v>
      </c>
    </row>
    <row r="327" spans="1:8" s="16" customFormat="1" ht="17.25" customHeight="1">
      <c r="A327" s="73"/>
      <c r="B327" s="98"/>
      <c r="C327" s="136" t="s">
        <v>207</v>
      </c>
      <c r="D327" s="132" t="s">
        <v>208</v>
      </c>
      <c r="E327" s="320" t="s">
        <v>17</v>
      </c>
      <c r="F327" s="321">
        <v>97142</v>
      </c>
      <c r="G327" s="321">
        <v>45381.79</v>
      </c>
      <c r="H327" s="222">
        <f t="shared" si="12"/>
        <v>0.46716960737888863</v>
      </c>
    </row>
    <row r="328" spans="1:8" s="16" customFormat="1" ht="16.5" customHeight="1">
      <c r="A328" s="73"/>
      <c r="B328" s="98"/>
      <c r="C328" s="264" t="s">
        <v>209</v>
      </c>
      <c r="D328" s="132" t="s">
        <v>210</v>
      </c>
      <c r="E328" s="320" t="s">
        <v>17</v>
      </c>
      <c r="F328" s="321">
        <v>15315</v>
      </c>
      <c r="G328" s="321">
        <v>7251.9</v>
      </c>
      <c r="H328" s="222">
        <f t="shared" si="12"/>
        <v>0.47351616062683644</v>
      </c>
    </row>
    <row r="329" spans="1:8" s="16" customFormat="1" ht="42.75" customHeight="1">
      <c r="A329" s="73"/>
      <c r="B329" s="98"/>
      <c r="C329" s="253" t="s">
        <v>282</v>
      </c>
      <c r="D329" s="132" t="s">
        <v>272</v>
      </c>
      <c r="E329" s="320" t="s">
        <v>337</v>
      </c>
      <c r="F329" s="321">
        <v>2200</v>
      </c>
      <c r="G329" s="321">
        <v>368.25</v>
      </c>
      <c r="H329" s="222">
        <f t="shared" si="12"/>
        <v>0.16738636363636364</v>
      </c>
    </row>
    <row r="330" spans="1:8" s="16" customFormat="1" ht="16.5" customHeight="1">
      <c r="A330" s="73"/>
      <c r="B330" s="98"/>
      <c r="C330" s="136" t="s">
        <v>214</v>
      </c>
      <c r="D330" s="132" t="s">
        <v>215</v>
      </c>
      <c r="E330" s="320" t="s">
        <v>188</v>
      </c>
      <c r="F330" s="321">
        <v>27500</v>
      </c>
      <c r="G330" s="321">
        <v>6470.58</v>
      </c>
      <c r="H330" s="222">
        <f t="shared" si="12"/>
        <v>0.2352938181818182</v>
      </c>
    </row>
    <row r="331" spans="1:8" s="16" customFormat="1" ht="24" customHeight="1">
      <c r="A331" s="73"/>
      <c r="B331" s="98"/>
      <c r="C331" s="136" t="s">
        <v>338</v>
      </c>
      <c r="D331" s="132" t="s">
        <v>339</v>
      </c>
      <c r="E331" s="320" t="s">
        <v>188</v>
      </c>
      <c r="F331" s="321">
        <v>500</v>
      </c>
      <c r="G331" s="321">
        <v>54.9</v>
      </c>
      <c r="H331" s="222">
        <f t="shared" si="12"/>
        <v>0.1098</v>
      </c>
    </row>
    <row r="332" spans="1:8" s="16" customFormat="1" ht="28.5" customHeight="1">
      <c r="A332" s="75"/>
      <c r="B332" s="102"/>
      <c r="C332" s="264" t="s">
        <v>216</v>
      </c>
      <c r="D332" s="133" t="s">
        <v>217</v>
      </c>
      <c r="E332" s="322" t="s">
        <v>346</v>
      </c>
      <c r="F332" s="323">
        <v>32000</v>
      </c>
      <c r="G332" s="323">
        <v>26829.92</v>
      </c>
      <c r="H332" s="222">
        <f t="shared" si="12"/>
        <v>0.8384349999999999</v>
      </c>
    </row>
    <row r="333" spans="1:8" s="16" customFormat="1" ht="15.75" customHeight="1">
      <c r="A333" s="70"/>
      <c r="B333" s="130"/>
      <c r="C333" s="253" t="s">
        <v>186</v>
      </c>
      <c r="D333" s="131" t="s">
        <v>187</v>
      </c>
      <c r="E333" s="345" t="s">
        <v>347</v>
      </c>
      <c r="F333" s="319">
        <v>2500</v>
      </c>
      <c r="G333" s="319">
        <v>1095.48</v>
      </c>
      <c r="H333" s="222">
        <f t="shared" si="12"/>
        <v>0.438192</v>
      </c>
    </row>
    <row r="334" spans="1:8" s="16" customFormat="1" ht="15.75" customHeight="1">
      <c r="A334" s="73"/>
      <c r="B334" s="98"/>
      <c r="C334" s="136" t="s">
        <v>218</v>
      </c>
      <c r="D334" s="132" t="s">
        <v>219</v>
      </c>
      <c r="E334" s="320" t="s">
        <v>188</v>
      </c>
      <c r="F334" s="321">
        <v>1000</v>
      </c>
      <c r="G334" s="321">
        <v>0</v>
      </c>
      <c r="H334" s="222">
        <f t="shared" si="12"/>
        <v>0</v>
      </c>
    </row>
    <row r="335" spans="1:8" s="16" customFormat="1" ht="16.5" customHeight="1">
      <c r="A335" s="73"/>
      <c r="B335" s="98"/>
      <c r="C335" s="136" t="s">
        <v>198</v>
      </c>
      <c r="D335" s="132" t="s">
        <v>199</v>
      </c>
      <c r="E335" s="320" t="s">
        <v>188</v>
      </c>
      <c r="F335" s="321">
        <v>8300</v>
      </c>
      <c r="G335" s="321">
        <v>2651.48</v>
      </c>
      <c r="H335" s="222">
        <f t="shared" si="12"/>
        <v>0.319455421686747</v>
      </c>
    </row>
    <row r="336" spans="1:8" s="16" customFormat="1" ht="16.5" customHeight="1">
      <c r="A336" s="73"/>
      <c r="B336" s="98"/>
      <c r="C336" s="264" t="s">
        <v>220</v>
      </c>
      <c r="D336" s="133" t="s">
        <v>221</v>
      </c>
      <c r="E336" s="322" t="s">
        <v>17</v>
      </c>
      <c r="F336" s="323">
        <v>1000</v>
      </c>
      <c r="G336" s="323">
        <v>151.5</v>
      </c>
      <c r="H336" s="222">
        <f t="shared" si="12"/>
        <v>0.1515</v>
      </c>
    </row>
    <row r="337" spans="1:8" s="16" customFormat="1" ht="24" customHeight="1">
      <c r="A337" s="73"/>
      <c r="B337" s="98"/>
      <c r="C337" s="253" t="s">
        <v>224</v>
      </c>
      <c r="D337" s="131" t="s">
        <v>225</v>
      </c>
      <c r="E337" s="345" t="s">
        <v>17</v>
      </c>
      <c r="F337" s="319">
        <v>1100</v>
      </c>
      <c r="G337" s="319">
        <v>559.03</v>
      </c>
      <c r="H337" s="222">
        <f t="shared" si="12"/>
        <v>0.5082090909090908</v>
      </c>
    </row>
    <row r="338" spans="1:8" s="16" customFormat="1" ht="24" customHeight="1">
      <c r="A338" s="73"/>
      <c r="B338" s="98"/>
      <c r="C338" s="136">
        <v>4390</v>
      </c>
      <c r="D338" s="132" t="s">
        <v>284</v>
      </c>
      <c r="E338" s="320" t="s">
        <v>347</v>
      </c>
      <c r="F338" s="321">
        <v>500</v>
      </c>
      <c r="G338" s="321">
        <v>70.76</v>
      </c>
      <c r="H338" s="222">
        <f t="shared" si="12"/>
        <v>0.14152</v>
      </c>
    </row>
    <row r="339" spans="1:8" s="16" customFormat="1" ht="17.25" customHeight="1">
      <c r="A339" s="73"/>
      <c r="B339" s="98"/>
      <c r="C339" s="136" t="s">
        <v>227</v>
      </c>
      <c r="D339" s="132" t="s">
        <v>228</v>
      </c>
      <c r="E339" s="320" t="s">
        <v>188</v>
      </c>
      <c r="F339" s="321">
        <v>300</v>
      </c>
      <c r="G339" s="321">
        <v>106.24</v>
      </c>
      <c r="H339" s="222">
        <f t="shared" si="12"/>
        <v>0.3541333333333333</v>
      </c>
    </row>
    <row r="340" spans="1:8" s="16" customFormat="1" ht="15" customHeight="1">
      <c r="A340" s="73"/>
      <c r="B340" s="98"/>
      <c r="C340" s="136" t="s">
        <v>200</v>
      </c>
      <c r="D340" s="132" t="s">
        <v>201</v>
      </c>
      <c r="E340" s="320" t="s">
        <v>17</v>
      </c>
      <c r="F340" s="321">
        <v>1500</v>
      </c>
      <c r="G340" s="321">
        <v>313.5</v>
      </c>
      <c r="H340" s="222">
        <f t="shared" si="12"/>
        <v>0.209</v>
      </c>
    </row>
    <row r="341" spans="1:8" s="16" customFormat="1" ht="24" customHeight="1">
      <c r="A341" s="73"/>
      <c r="B341" s="98"/>
      <c r="C341" s="136" t="s">
        <v>230</v>
      </c>
      <c r="D341" s="132" t="s">
        <v>231</v>
      </c>
      <c r="E341" s="320" t="s">
        <v>17</v>
      </c>
      <c r="F341" s="321">
        <v>27100</v>
      </c>
      <c r="G341" s="321">
        <v>27100</v>
      </c>
      <c r="H341" s="222">
        <f t="shared" si="12"/>
        <v>1</v>
      </c>
    </row>
    <row r="342" spans="1:8" s="16" customFormat="1" ht="24" customHeight="1">
      <c r="A342" s="73"/>
      <c r="B342" s="98"/>
      <c r="C342" s="136" t="s">
        <v>238</v>
      </c>
      <c r="D342" s="132" t="s">
        <v>239</v>
      </c>
      <c r="E342" s="320" t="s">
        <v>347</v>
      </c>
      <c r="F342" s="321">
        <v>800</v>
      </c>
      <c r="G342" s="321">
        <v>378.75</v>
      </c>
      <c r="H342" s="222">
        <f t="shared" si="12"/>
        <v>0.4734375</v>
      </c>
    </row>
    <row r="343" spans="1:8" s="16" customFormat="1" ht="24" customHeight="1">
      <c r="A343" s="73"/>
      <c r="B343" s="98"/>
      <c r="C343" s="136" t="s">
        <v>257</v>
      </c>
      <c r="D343" s="132" t="s">
        <v>258</v>
      </c>
      <c r="E343" s="320" t="s">
        <v>347</v>
      </c>
      <c r="F343" s="321">
        <v>500</v>
      </c>
      <c r="G343" s="321">
        <v>0</v>
      </c>
      <c r="H343" s="222">
        <f t="shared" si="12"/>
        <v>0</v>
      </c>
    </row>
    <row r="344" spans="1:8" s="16" customFormat="1" ht="24" customHeight="1">
      <c r="A344" s="73"/>
      <c r="B344" s="98"/>
      <c r="C344" s="136" t="s">
        <v>259</v>
      </c>
      <c r="D344" s="132" t="s">
        <v>260</v>
      </c>
      <c r="E344" s="320" t="s">
        <v>188</v>
      </c>
      <c r="F344" s="321">
        <v>500</v>
      </c>
      <c r="G344" s="321">
        <v>228.58</v>
      </c>
      <c r="H344" s="222">
        <f t="shared" si="12"/>
        <v>0.45716</v>
      </c>
    </row>
    <row r="345" spans="1:8" s="16" customFormat="1" ht="17.25" customHeight="1">
      <c r="A345" s="73"/>
      <c r="B345" s="102"/>
      <c r="C345" s="348"/>
      <c r="D345" s="331"/>
      <c r="E345" s="354"/>
      <c r="F345" s="343">
        <f>SUM(F322:F344)</f>
        <v>972654</v>
      </c>
      <c r="G345" s="343">
        <f>SUM(G322:G344)</f>
        <v>479825.91000000003</v>
      </c>
      <c r="H345" s="227">
        <f t="shared" si="12"/>
        <v>0.49331613297225946</v>
      </c>
    </row>
    <row r="346" spans="1:8" s="16" customFormat="1" ht="16.5" customHeight="1">
      <c r="A346" s="73"/>
      <c r="B346" s="135" t="s">
        <v>132</v>
      </c>
      <c r="C346" s="286"/>
      <c r="D346" s="139" t="s">
        <v>133</v>
      </c>
      <c r="E346" s="345"/>
      <c r="F346" s="319"/>
      <c r="G346" s="319"/>
      <c r="H346" s="222"/>
    </row>
    <row r="347" spans="1:8" s="16" customFormat="1" ht="27" customHeight="1">
      <c r="A347" s="73"/>
      <c r="B347" s="130"/>
      <c r="C347" s="136" t="s">
        <v>270</v>
      </c>
      <c r="D347" s="132" t="s">
        <v>271</v>
      </c>
      <c r="E347" s="320" t="s">
        <v>17</v>
      </c>
      <c r="F347" s="321">
        <v>103770</v>
      </c>
      <c r="G347" s="321">
        <v>49783.35</v>
      </c>
      <c r="H347" s="222">
        <f aca="true" t="shared" si="13" ref="H347:H370">G347/F347</f>
        <v>0.4797470367158138</v>
      </c>
    </row>
    <row r="348" spans="1:8" s="16" customFormat="1" ht="18" customHeight="1">
      <c r="A348" s="73"/>
      <c r="B348" s="98"/>
      <c r="C348" s="136" t="s">
        <v>203</v>
      </c>
      <c r="D348" s="132" t="s">
        <v>204</v>
      </c>
      <c r="E348" s="320" t="s">
        <v>17</v>
      </c>
      <c r="F348" s="321">
        <v>1394550</v>
      </c>
      <c r="G348" s="321">
        <v>658291.29</v>
      </c>
      <c r="H348" s="222">
        <f t="shared" si="13"/>
        <v>0.4720456706464451</v>
      </c>
    </row>
    <row r="349" spans="1:8" s="16" customFormat="1" ht="18" customHeight="1">
      <c r="A349" s="73"/>
      <c r="B349" s="98"/>
      <c r="C349" s="136" t="s">
        <v>205</v>
      </c>
      <c r="D349" s="132" t="s">
        <v>206</v>
      </c>
      <c r="E349" s="320" t="s">
        <v>17</v>
      </c>
      <c r="F349" s="321">
        <v>93542</v>
      </c>
      <c r="G349" s="321">
        <v>93541.23</v>
      </c>
      <c r="H349" s="222">
        <f t="shared" si="13"/>
        <v>0.9999917684034979</v>
      </c>
    </row>
    <row r="350" spans="1:8" s="16" customFormat="1" ht="18" customHeight="1">
      <c r="A350" s="73"/>
      <c r="B350" s="98"/>
      <c r="C350" s="136" t="s">
        <v>207</v>
      </c>
      <c r="D350" s="132" t="s">
        <v>208</v>
      </c>
      <c r="E350" s="320" t="s">
        <v>17</v>
      </c>
      <c r="F350" s="321">
        <v>244191</v>
      </c>
      <c r="G350" s="321">
        <v>120737.39</v>
      </c>
      <c r="H350" s="222">
        <f t="shared" si="13"/>
        <v>0.49443832901294477</v>
      </c>
    </row>
    <row r="351" spans="1:8" s="16" customFormat="1" ht="18" customHeight="1">
      <c r="A351" s="73"/>
      <c r="B351" s="98"/>
      <c r="C351" s="136" t="s">
        <v>209</v>
      </c>
      <c r="D351" s="132" t="s">
        <v>210</v>
      </c>
      <c r="E351" s="320" t="s">
        <v>17</v>
      </c>
      <c r="F351" s="321">
        <v>39000</v>
      </c>
      <c r="G351" s="321">
        <v>19373.31</v>
      </c>
      <c r="H351" s="222">
        <f t="shared" si="13"/>
        <v>0.4967515384615385</v>
      </c>
    </row>
    <row r="352" spans="1:8" s="16" customFormat="1" ht="24" customHeight="1">
      <c r="A352" s="73"/>
      <c r="B352" s="98"/>
      <c r="C352" s="136" t="s">
        <v>282</v>
      </c>
      <c r="D352" s="132" t="s">
        <v>272</v>
      </c>
      <c r="E352" s="320" t="s">
        <v>17</v>
      </c>
      <c r="F352" s="321">
        <v>1000</v>
      </c>
      <c r="G352" s="321">
        <v>0</v>
      </c>
      <c r="H352" s="222">
        <f t="shared" si="13"/>
        <v>0</v>
      </c>
    </row>
    <row r="353" spans="1:8" s="16" customFormat="1" ht="18.75" customHeight="1">
      <c r="A353" s="73"/>
      <c r="B353" s="98"/>
      <c r="C353" s="136" t="s">
        <v>212</v>
      </c>
      <c r="D353" s="132" t="s">
        <v>213</v>
      </c>
      <c r="E353" s="320" t="s">
        <v>347</v>
      </c>
      <c r="F353" s="321">
        <v>6000</v>
      </c>
      <c r="G353" s="321">
        <v>1273.18</v>
      </c>
      <c r="H353" s="222">
        <f t="shared" si="13"/>
        <v>0.21219666666666667</v>
      </c>
    </row>
    <row r="354" spans="1:8" s="16" customFormat="1" ht="17.25" customHeight="1">
      <c r="A354" s="73"/>
      <c r="B354" s="98"/>
      <c r="C354" s="136" t="s">
        <v>214</v>
      </c>
      <c r="D354" s="132" t="s">
        <v>215</v>
      </c>
      <c r="E354" s="320" t="s">
        <v>347</v>
      </c>
      <c r="F354" s="321">
        <v>25115</v>
      </c>
      <c r="G354" s="321">
        <v>14914.74</v>
      </c>
      <c r="H354" s="222">
        <f t="shared" si="13"/>
        <v>0.5938578538721879</v>
      </c>
    </row>
    <row r="355" spans="1:8" s="16" customFormat="1" ht="24" customHeight="1">
      <c r="A355" s="73"/>
      <c r="B355" s="98"/>
      <c r="C355" s="136" t="s">
        <v>338</v>
      </c>
      <c r="D355" s="132" t="s">
        <v>339</v>
      </c>
      <c r="E355" s="320" t="s">
        <v>347</v>
      </c>
      <c r="F355" s="321">
        <v>2000</v>
      </c>
      <c r="G355" s="321">
        <v>1251.45</v>
      </c>
      <c r="H355" s="222">
        <f t="shared" si="13"/>
        <v>0.625725</v>
      </c>
    </row>
    <row r="356" spans="1:8" s="16" customFormat="1" ht="18" customHeight="1">
      <c r="A356" s="73"/>
      <c r="B356" s="98"/>
      <c r="C356" s="136" t="s">
        <v>216</v>
      </c>
      <c r="D356" s="132" t="s">
        <v>217</v>
      </c>
      <c r="E356" s="320" t="s">
        <v>347</v>
      </c>
      <c r="F356" s="321">
        <v>90000</v>
      </c>
      <c r="G356" s="321">
        <v>54480.88</v>
      </c>
      <c r="H356" s="222">
        <f t="shared" si="13"/>
        <v>0.605343111111111</v>
      </c>
    </row>
    <row r="357" spans="1:8" s="16" customFormat="1" ht="29.25" customHeight="1">
      <c r="A357" s="73"/>
      <c r="B357" s="98"/>
      <c r="C357" s="136" t="s">
        <v>186</v>
      </c>
      <c r="D357" s="132" t="s">
        <v>187</v>
      </c>
      <c r="E357" s="320" t="s">
        <v>348</v>
      </c>
      <c r="F357" s="321">
        <v>62800</v>
      </c>
      <c r="G357" s="321">
        <v>4904.67</v>
      </c>
      <c r="H357" s="222">
        <f t="shared" si="13"/>
        <v>0.07809984076433121</v>
      </c>
    </row>
    <row r="358" spans="1:8" s="16" customFormat="1" ht="28.5" customHeight="1">
      <c r="A358" s="75"/>
      <c r="B358" s="102"/>
      <c r="C358" s="264" t="s">
        <v>218</v>
      </c>
      <c r="D358" s="133" t="s">
        <v>219</v>
      </c>
      <c r="E358" s="322" t="s">
        <v>349</v>
      </c>
      <c r="F358" s="323">
        <v>2000</v>
      </c>
      <c r="G358" s="323">
        <v>97</v>
      </c>
      <c r="H358" s="222">
        <f t="shared" si="13"/>
        <v>0.0485</v>
      </c>
    </row>
    <row r="359" spans="1:8" s="16" customFormat="1" ht="18" customHeight="1">
      <c r="A359" s="70"/>
      <c r="B359" s="130"/>
      <c r="C359" s="253" t="s">
        <v>198</v>
      </c>
      <c r="D359" s="131" t="s">
        <v>199</v>
      </c>
      <c r="E359" s="345" t="s">
        <v>17</v>
      </c>
      <c r="F359" s="319">
        <v>18250</v>
      </c>
      <c r="G359" s="319">
        <v>7782.39</v>
      </c>
      <c r="H359" s="222">
        <f t="shared" si="13"/>
        <v>0.4264323287671233</v>
      </c>
    </row>
    <row r="360" spans="1:8" s="16" customFormat="1" ht="18" customHeight="1">
      <c r="A360" s="73"/>
      <c r="B360" s="98"/>
      <c r="C360" s="136" t="s">
        <v>220</v>
      </c>
      <c r="D360" s="132" t="s">
        <v>221</v>
      </c>
      <c r="E360" s="320" t="s">
        <v>347</v>
      </c>
      <c r="F360" s="321">
        <v>2500</v>
      </c>
      <c r="G360" s="321">
        <v>606</v>
      </c>
      <c r="H360" s="222">
        <f t="shared" si="13"/>
        <v>0.2424</v>
      </c>
    </row>
    <row r="361" spans="1:8" s="16" customFormat="1" ht="33.75" customHeight="1">
      <c r="A361" s="73"/>
      <c r="B361" s="98"/>
      <c r="C361" s="264">
        <v>4370</v>
      </c>
      <c r="D361" s="133" t="s">
        <v>350</v>
      </c>
      <c r="E361" s="322" t="s">
        <v>17</v>
      </c>
      <c r="F361" s="323">
        <v>2000</v>
      </c>
      <c r="G361" s="323">
        <v>1052.89</v>
      </c>
      <c r="H361" s="222">
        <f t="shared" si="13"/>
        <v>0.526445</v>
      </c>
    </row>
    <row r="362" spans="1:8" s="16" customFormat="1" ht="25.5" customHeight="1">
      <c r="A362" s="73"/>
      <c r="B362" s="98"/>
      <c r="C362" s="253">
        <v>4390</v>
      </c>
      <c r="D362" s="131" t="s">
        <v>284</v>
      </c>
      <c r="E362" s="345" t="s">
        <v>17</v>
      </c>
      <c r="F362" s="319">
        <v>500</v>
      </c>
      <c r="G362" s="319">
        <v>0</v>
      </c>
      <c r="H362" s="222">
        <f t="shared" si="13"/>
        <v>0</v>
      </c>
    </row>
    <row r="363" spans="1:8" s="16" customFormat="1" ht="18" customHeight="1">
      <c r="A363" s="73"/>
      <c r="B363" s="98"/>
      <c r="C363" s="136" t="s">
        <v>227</v>
      </c>
      <c r="D363" s="132" t="s">
        <v>228</v>
      </c>
      <c r="E363" s="320" t="s">
        <v>17</v>
      </c>
      <c r="F363" s="321">
        <v>2000</v>
      </c>
      <c r="G363" s="321">
        <v>1245.21</v>
      </c>
      <c r="H363" s="222">
        <f t="shared" si="13"/>
        <v>0.622605</v>
      </c>
    </row>
    <row r="364" spans="1:8" s="16" customFormat="1" ht="18" customHeight="1">
      <c r="A364" s="73"/>
      <c r="B364" s="98"/>
      <c r="C364" s="136" t="s">
        <v>200</v>
      </c>
      <c r="D364" s="132" t="s">
        <v>201</v>
      </c>
      <c r="E364" s="320" t="s">
        <v>17</v>
      </c>
      <c r="F364" s="321">
        <v>4000</v>
      </c>
      <c r="G364" s="321">
        <v>2778</v>
      </c>
      <c r="H364" s="222">
        <f t="shared" si="13"/>
        <v>0.6945</v>
      </c>
    </row>
    <row r="365" spans="1:8" s="16" customFormat="1" ht="25.5" customHeight="1">
      <c r="A365" s="73"/>
      <c r="B365" s="98"/>
      <c r="C365" s="136" t="s">
        <v>230</v>
      </c>
      <c r="D365" s="132" t="s">
        <v>231</v>
      </c>
      <c r="E365" s="320" t="s">
        <v>17</v>
      </c>
      <c r="F365" s="321">
        <v>82000</v>
      </c>
      <c r="G365" s="321">
        <v>82000</v>
      </c>
      <c r="H365" s="222">
        <f t="shared" si="13"/>
        <v>1</v>
      </c>
    </row>
    <row r="366" spans="1:8" s="16" customFormat="1" ht="24.75" customHeight="1">
      <c r="A366" s="73"/>
      <c r="B366" s="98"/>
      <c r="C366" s="136" t="s">
        <v>238</v>
      </c>
      <c r="D366" s="132" t="s">
        <v>239</v>
      </c>
      <c r="E366" s="320" t="s">
        <v>17</v>
      </c>
      <c r="F366" s="321">
        <v>2500</v>
      </c>
      <c r="G366" s="321">
        <v>1355</v>
      </c>
      <c r="H366" s="222">
        <f t="shared" si="13"/>
        <v>0.542</v>
      </c>
    </row>
    <row r="367" spans="1:8" s="16" customFormat="1" ht="24.75" customHeight="1">
      <c r="A367" s="73"/>
      <c r="B367" s="98"/>
      <c r="C367" s="136" t="s">
        <v>257</v>
      </c>
      <c r="D367" s="132" t="s">
        <v>258</v>
      </c>
      <c r="E367" s="320" t="s">
        <v>17</v>
      </c>
      <c r="F367" s="321">
        <v>2000</v>
      </c>
      <c r="G367" s="321">
        <v>914.29</v>
      </c>
      <c r="H367" s="222">
        <f t="shared" si="13"/>
        <v>0.45714499999999997</v>
      </c>
    </row>
    <row r="368" spans="1:8" s="16" customFormat="1" ht="24.75" customHeight="1">
      <c r="A368" s="73"/>
      <c r="B368" s="98"/>
      <c r="C368" s="346" t="s">
        <v>259</v>
      </c>
      <c r="D368" s="132" t="s">
        <v>260</v>
      </c>
      <c r="E368" s="320" t="s">
        <v>17</v>
      </c>
      <c r="F368" s="321">
        <v>4000</v>
      </c>
      <c r="G368" s="321">
        <v>3346.39</v>
      </c>
      <c r="H368" s="222">
        <f t="shared" si="13"/>
        <v>0.8365975</v>
      </c>
    </row>
    <row r="369" spans="1:8" s="16" customFormat="1" ht="24.75" customHeight="1">
      <c r="A369" s="73"/>
      <c r="B369" s="98"/>
      <c r="C369" s="246">
        <v>6060</v>
      </c>
      <c r="D369" s="132" t="s">
        <v>241</v>
      </c>
      <c r="E369" s="320" t="s">
        <v>17</v>
      </c>
      <c r="F369" s="321">
        <v>20451</v>
      </c>
      <c r="G369" s="321">
        <v>20450.02</v>
      </c>
      <c r="H369" s="222">
        <f t="shared" si="13"/>
        <v>0.9999520805828566</v>
      </c>
    </row>
    <row r="370" spans="1:8" s="16" customFormat="1" ht="16.5" customHeight="1">
      <c r="A370" s="73"/>
      <c r="B370" s="102"/>
      <c r="C370" s="347"/>
      <c r="D370" s="154"/>
      <c r="E370" s="328"/>
      <c r="F370" s="329">
        <f>SUM(F347:F369)</f>
        <v>2204169</v>
      </c>
      <c r="G370" s="329">
        <f>SUM(G347:G369)</f>
        <v>1140178.68</v>
      </c>
      <c r="H370" s="227">
        <f t="shared" si="13"/>
        <v>0.517282785485142</v>
      </c>
    </row>
    <row r="371" spans="1:8" s="16" customFormat="1" ht="18.75" customHeight="1">
      <c r="A371" s="73"/>
      <c r="B371" s="135" t="s">
        <v>351</v>
      </c>
      <c r="C371" s="280"/>
      <c r="D371" s="134" t="s">
        <v>352</v>
      </c>
      <c r="E371" s="320"/>
      <c r="F371" s="321"/>
      <c r="G371" s="321"/>
      <c r="H371" s="222"/>
    </row>
    <row r="372" spans="1:8" s="16" customFormat="1" ht="16.5" customHeight="1">
      <c r="A372" s="73"/>
      <c r="B372" s="130"/>
      <c r="C372" s="253" t="s">
        <v>198</v>
      </c>
      <c r="D372" s="132" t="s">
        <v>199</v>
      </c>
      <c r="E372" s="320" t="s">
        <v>188</v>
      </c>
      <c r="F372" s="321">
        <v>46900</v>
      </c>
      <c r="G372" s="321">
        <v>19022.55</v>
      </c>
      <c r="H372" s="222">
        <f>G372/F372</f>
        <v>0.4055980810234541</v>
      </c>
    </row>
    <row r="373" spans="1:8" s="16" customFormat="1" ht="19.5" customHeight="1">
      <c r="A373" s="73"/>
      <c r="B373" s="102"/>
      <c r="C373" s="348"/>
      <c r="D373" s="331"/>
      <c r="E373" s="354"/>
      <c r="F373" s="343">
        <f>SUM(F372:F372)</f>
        <v>46900</v>
      </c>
      <c r="G373" s="343">
        <f>SUM(G372:G372)</f>
        <v>19022.55</v>
      </c>
      <c r="H373" s="227">
        <f>G373/F373</f>
        <v>0.4055980810234541</v>
      </c>
    </row>
    <row r="374" spans="1:8" s="16" customFormat="1" ht="19.5" customHeight="1">
      <c r="A374" s="73"/>
      <c r="B374" s="156" t="s">
        <v>353</v>
      </c>
      <c r="C374" s="157"/>
      <c r="D374" s="134" t="s">
        <v>354</v>
      </c>
      <c r="E374" s="320"/>
      <c r="F374" s="321"/>
      <c r="G374" s="263"/>
      <c r="H374" s="222"/>
    </row>
    <row r="375" spans="1:8" s="16" customFormat="1" ht="19.5" customHeight="1">
      <c r="A375" s="73"/>
      <c r="B375" s="375"/>
      <c r="C375" s="217">
        <v>4210</v>
      </c>
      <c r="D375" s="373" t="s">
        <v>215</v>
      </c>
      <c r="E375" s="320" t="s">
        <v>347</v>
      </c>
      <c r="F375" s="321">
        <v>1000</v>
      </c>
      <c r="G375" s="263">
        <v>0</v>
      </c>
      <c r="H375" s="222">
        <f>G375/F375</f>
        <v>0</v>
      </c>
    </row>
    <row r="376" spans="1:8" s="16" customFormat="1" ht="16.5" customHeight="1">
      <c r="A376" s="73"/>
      <c r="B376" s="105"/>
      <c r="C376" s="158" t="s">
        <v>198</v>
      </c>
      <c r="D376" s="132" t="s">
        <v>199</v>
      </c>
      <c r="E376" s="320" t="s">
        <v>347</v>
      </c>
      <c r="F376" s="321">
        <v>25253</v>
      </c>
      <c r="G376" s="263">
        <v>5659</v>
      </c>
      <c r="H376" s="222">
        <f>G376/F376</f>
        <v>0.22409218706688314</v>
      </c>
    </row>
    <row r="377" spans="1:8" s="16" customFormat="1" ht="16.5" customHeight="1">
      <c r="A377" s="73"/>
      <c r="B377" s="105"/>
      <c r="C377" s="158" t="s">
        <v>227</v>
      </c>
      <c r="D377" s="132" t="s">
        <v>228</v>
      </c>
      <c r="E377" s="320" t="s">
        <v>17</v>
      </c>
      <c r="F377" s="321">
        <v>2567</v>
      </c>
      <c r="G377" s="263">
        <v>1359.41</v>
      </c>
      <c r="H377" s="222">
        <f>G377/F377</f>
        <v>0.5295714842228282</v>
      </c>
    </row>
    <row r="378" spans="1:8" s="16" customFormat="1" ht="19.5" customHeight="1">
      <c r="A378" s="73"/>
      <c r="B378" s="105"/>
      <c r="C378" s="330"/>
      <c r="D378" s="154"/>
      <c r="E378" s="328"/>
      <c r="F378" s="329">
        <f>SUM(F375:F377)</f>
        <v>28820</v>
      </c>
      <c r="G378" s="270">
        <f>SUM(G375:G377)</f>
        <v>7018.41</v>
      </c>
      <c r="H378" s="227">
        <f>G378/F378</f>
        <v>0.24352567661346286</v>
      </c>
    </row>
    <row r="379" spans="1:8" s="16" customFormat="1" ht="19.5" customHeight="1">
      <c r="A379" s="73"/>
      <c r="B379" s="71" t="s">
        <v>134</v>
      </c>
      <c r="C379" s="157"/>
      <c r="D379" s="134" t="s">
        <v>135</v>
      </c>
      <c r="E379" s="320"/>
      <c r="F379" s="321"/>
      <c r="G379" s="263"/>
      <c r="H379" s="222"/>
    </row>
    <row r="380" spans="1:8" s="16" customFormat="1" ht="16.5" customHeight="1">
      <c r="A380" s="73"/>
      <c r="B380" s="70"/>
      <c r="C380" s="136" t="s">
        <v>203</v>
      </c>
      <c r="D380" s="132" t="s">
        <v>204</v>
      </c>
      <c r="E380" s="320" t="s">
        <v>17</v>
      </c>
      <c r="F380" s="321">
        <v>285900</v>
      </c>
      <c r="G380" s="263">
        <v>146479.43</v>
      </c>
      <c r="H380" s="222">
        <f aca="true" t="shared" si="14" ref="H380:H402">G380/F380</f>
        <v>0.5123449807625043</v>
      </c>
    </row>
    <row r="381" spans="1:8" s="16" customFormat="1" ht="16.5" customHeight="1">
      <c r="A381" s="73"/>
      <c r="B381" s="73"/>
      <c r="C381" s="136" t="s">
        <v>205</v>
      </c>
      <c r="D381" s="132" t="s">
        <v>206</v>
      </c>
      <c r="E381" s="320" t="s">
        <v>17</v>
      </c>
      <c r="F381" s="321">
        <v>21081</v>
      </c>
      <c r="G381" s="263">
        <v>21080.16</v>
      </c>
      <c r="H381" s="222">
        <f t="shared" si="14"/>
        <v>0.9999601536928988</v>
      </c>
    </row>
    <row r="382" spans="1:8" s="16" customFormat="1" ht="16.5" customHeight="1">
      <c r="A382" s="73"/>
      <c r="B382" s="73"/>
      <c r="C382" s="136" t="s">
        <v>207</v>
      </c>
      <c r="D382" s="132" t="s">
        <v>208</v>
      </c>
      <c r="E382" s="320" t="s">
        <v>17</v>
      </c>
      <c r="F382" s="321">
        <v>45900</v>
      </c>
      <c r="G382" s="263">
        <v>24960.66</v>
      </c>
      <c r="H382" s="222">
        <f t="shared" si="14"/>
        <v>0.54380522875817</v>
      </c>
    </row>
    <row r="383" spans="1:8" s="16" customFormat="1" ht="16.5" customHeight="1">
      <c r="A383" s="73"/>
      <c r="B383" s="73"/>
      <c r="C383" s="136" t="s">
        <v>209</v>
      </c>
      <c r="D383" s="132" t="s">
        <v>210</v>
      </c>
      <c r="E383" s="320" t="s">
        <v>17</v>
      </c>
      <c r="F383" s="321">
        <v>7500</v>
      </c>
      <c r="G383" s="263">
        <v>4074.91</v>
      </c>
      <c r="H383" s="222">
        <f t="shared" si="14"/>
        <v>0.5433213333333333</v>
      </c>
    </row>
    <row r="384" spans="1:8" s="16" customFormat="1" ht="16.5" customHeight="1">
      <c r="A384" s="75"/>
      <c r="B384" s="75"/>
      <c r="C384" s="264" t="s">
        <v>212</v>
      </c>
      <c r="D384" s="133" t="s">
        <v>213</v>
      </c>
      <c r="E384" s="322" t="s">
        <v>17</v>
      </c>
      <c r="F384" s="323">
        <v>2000</v>
      </c>
      <c r="G384" s="267">
        <v>1600</v>
      </c>
      <c r="H384" s="222">
        <f t="shared" si="14"/>
        <v>0.8</v>
      </c>
    </row>
    <row r="385" spans="1:8" s="16" customFormat="1" ht="16.5" customHeight="1">
      <c r="A385" s="70"/>
      <c r="B385" s="130"/>
      <c r="C385" s="253" t="s">
        <v>214</v>
      </c>
      <c r="D385" s="131" t="s">
        <v>215</v>
      </c>
      <c r="E385" s="345" t="s">
        <v>17</v>
      </c>
      <c r="F385" s="319">
        <v>34752</v>
      </c>
      <c r="G385" s="257">
        <v>33313.89</v>
      </c>
      <c r="H385" s="222">
        <f t="shared" si="14"/>
        <v>0.9586179212707182</v>
      </c>
    </row>
    <row r="386" spans="1:8" s="16" customFormat="1" ht="16.5" customHeight="1">
      <c r="A386" s="73"/>
      <c r="B386" s="98"/>
      <c r="C386" s="136" t="s">
        <v>308</v>
      </c>
      <c r="D386" s="132" t="s">
        <v>309</v>
      </c>
      <c r="E386" s="320" t="s">
        <v>17</v>
      </c>
      <c r="F386" s="321">
        <v>190000</v>
      </c>
      <c r="G386" s="263">
        <v>111218.71</v>
      </c>
      <c r="H386" s="222">
        <f t="shared" si="14"/>
        <v>0.5853616315789474</v>
      </c>
    </row>
    <row r="387" spans="1:8" s="16" customFormat="1" ht="16.5" customHeight="1">
      <c r="A387" s="73"/>
      <c r="B387" s="98"/>
      <c r="C387" s="136" t="s">
        <v>216</v>
      </c>
      <c r="D387" s="132" t="s">
        <v>217</v>
      </c>
      <c r="E387" s="320" t="s">
        <v>17</v>
      </c>
      <c r="F387" s="321">
        <v>21700</v>
      </c>
      <c r="G387" s="263">
        <v>9441.09</v>
      </c>
      <c r="H387" s="222">
        <f t="shared" si="14"/>
        <v>0.4350732718894009</v>
      </c>
    </row>
    <row r="388" spans="1:8" s="16" customFormat="1" ht="16.5" customHeight="1">
      <c r="A388" s="73"/>
      <c r="B388" s="98"/>
      <c r="C388" s="136" t="s">
        <v>186</v>
      </c>
      <c r="D388" s="132" t="s">
        <v>187</v>
      </c>
      <c r="E388" s="320" t="s">
        <v>188</v>
      </c>
      <c r="F388" s="321">
        <v>12400</v>
      </c>
      <c r="G388" s="263">
        <v>3281.8</v>
      </c>
      <c r="H388" s="222">
        <f t="shared" si="14"/>
        <v>0.2646612903225807</v>
      </c>
    </row>
    <row r="389" spans="1:8" s="16" customFormat="1" ht="16.5" customHeight="1">
      <c r="A389" s="73"/>
      <c r="B389" s="98"/>
      <c r="C389" s="264" t="s">
        <v>218</v>
      </c>
      <c r="D389" s="133" t="s">
        <v>219</v>
      </c>
      <c r="E389" s="320" t="s">
        <v>188</v>
      </c>
      <c r="F389" s="323">
        <v>600</v>
      </c>
      <c r="G389" s="267">
        <v>137</v>
      </c>
      <c r="H389" s="222">
        <f t="shared" si="14"/>
        <v>0.22833333333333333</v>
      </c>
    </row>
    <row r="390" spans="1:8" s="16" customFormat="1" ht="16.5" customHeight="1">
      <c r="A390" s="73"/>
      <c r="B390" s="98"/>
      <c r="C390" s="246" t="s">
        <v>198</v>
      </c>
      <c r="D390" s="131" t="s">
        <v>199</v>
      </c>
      <c r="E390" s="345" t="s">
        <v>17</v>
      </c>
      <c r="F390" s="319">
        <v>9800</v>
      </c>
      <c r="G390" s="257">
        <v>6006.78</v>
      </c>
      <c r="H390" s="222">
        <f t="shared" si="14"/>
        <v>0.6129367346938775</v>
      </c>
    </row>
    <row r="391" spans="1:8" s="16" customFormat="1" ht="16.5" customHeight="1">
      <c r="A391" s="73"/>
      <c r="B391" s="98"/>
      <c r="C391" s="98">
        <v>4350</v>
      </c>
      <c r="D391" s="132" t="s">
        <v>355</v>
      </c>
      <c r="E391" s="320" t="s">
        <v>188</v>
      </c>
      <c r="F391" s="321">
        <v>600</v>
      </c>
      <c r="G391" s="263">
        <v>174.99</v>
      </c>
      <c r="H391" s="222">
        <f t="shared" si="14"/>
        <v>0.29165</v>
      </c>
    </row>
    <row r="392" spans="1:8" s="16" customFormat="1" ht="24" customHeight="1">
      <c r="A392" s="73"/>
      <c r="B392" s="98"/>
      <c r="C392" s="253" t="s">
        <v>224</v>
      </c>
      <c r="D392" s="132" t="s">
        <v>225</v>
      </c>
      <c r="E392" s="320" t="s">
        <v>188</v>
      </c>
      <c r="F392" s="321">
        <v>1200</v>
      </c>
      <c r="G392" s="263">
        <v>434.38</v>
      </c>
      <c r="H392" s="222">
        <f t="shared" si="14"/>
        <v>0.3619833333333333</v>
      </c>
    </row>
    <row r="393" spans="1:8" s="16" customFormat="1" ht="16.5" customHeight="1">
      <c r="A393" s="73"/>
      <c r="B393" s="98"/>
      <c r="C393" s="136" t="s">
        <v>227</v>
      </c>
      <c r="D393" s="132" t="s">
        <v>228</v>
      </c>
      <c r="E393" s="320" t="s">
        <v>188</v>
      </c>
      <c r="F393" s="321">
        <v>1600</v>
      </c>
      <c r="G393" s="263">
        <v>352.11</v>
      </c>
      <c r="H393" s="222">
        <f t="shared" si="14"/>
        <v>0.22006875</v>
      </c>
    </row>
    <row r="394" spans="1:8" s="16" customFormat="1" ht="16.5" customHeight="1">
      <c r="A394" s="73"/>
      <c r="B394" s="98"/>
      <c r="C394" s="136" t="s">
        <v>200</v>
      </c>
      <c r="D394" s="132" t="s">
        <v>201</v>
      </c>
      <c r="E394" s="320" t="s">
        <v>17</v>
      </c>
      <c r="F394" s="321">
        <v>916</v>
      </c>
      <c r="G394" s="263">
        <v>687</v>
      </c>
      <c r="H394" s="222">
        <f t="shared" si="14"/>
        <v>0.75</v>
      </c>
    </row>
    <row r="395" spans="1:8" s="16" customFormat="1" ht="30" customHeight="1">
      <c r="A395" s="73"/>
      <c r="B395" s="98"/>
      <c r="C395" s="136" t="s">
        <v>230</v>
      </c>
      <c r="D395" s="132" t="s">
        <v>231</v>
      </c>
      <c r="E395" s="320" t="s">
        <v>17</v>
      </c>
      <c r="F395" s="321">
        <v>10251</v>
      </c>
      <c r="G395" s="263">
        <v>10250.41</v>
      </c>
      <c r="H395" s="222">
        <f t="shared" si="14"/>
        <v>0.9999424446395474</v>
      </c>
    </row>
    <row r="396" spans="1:8" s="16" customFormat="1" ht="15" customHeight="1">
      <c r="A396" s="73"/>
      <c r="B396" s="98"/>
      <c r="C396" s="136">
        <v>4480</v>
      </c>
      <c r="D396" s="132" t="s">
        <v>84</v>
      </c>
      <c r="E396" s="320" t="s">
        <v>17</v>
      </c>
      <c r="F396" s="321">
        <v>3226</v>
      </c>
      <c r="G396" s="263">
        <v>3226</v>
      </c>
      <c r="H396" s="222">
        <f t="shared" si="14"/>
        <v>1</v>
      </c>
    </row>
    <row r="397" spans="1:8" s="16" customFormat="1" ht="16.5" customHeight="1">
      <c r="A397" s="73"/>
      <c r="B397" s="98"/>
      <c r="C397" s="136" t="s">
        <v>256</v>
      </c>
      <c r="D397" s="132" t="s">
        <v>232</v>
      </c>
      <c r="E397" s="320" t="s">
        <v>188</v>
      </c>
      <c r="F397" s="321">
        <v>4000</v>
      </c>
      <c r="G397" s="263">
        <v>767</v>
      </c>
      <c r="H397" s="222">
        <f t="shared" si="14"/>
        <v>0.19175</v>
      </c>
    </row>
    <row r="398" spans="1:8" s="16" customFormat="1" ht="28.5" customHeight="1">
      <c r="A398" s="73"/>
      <c r="B398" s="98"/>
      <c r="C398" s="136">
        <v>4570</v>
      </c>
      <c r="D398" s="132" t="s">
        <v>233</v>
      </c>
      <c r="E398" s="320" t="s">
        <v>17</v>
      </c>
      <c r="F398" s="321">
        <v>287</v>
      </c>
      <c r="G398" s="263">
        <v>287</v>
      </c>
      <c r="H398" s="222">
        <f t="shared" si="14"/>
        <v>1</v>
      </c>
    </row>
    <row r="399" spans="1:8" s="16" customFormat="1" ht="25.5" customHeight="1">
      <c r="A399" s="73"/>
      <c r="B399" s="98"/>
      <c r="C399" s="136" t="s">
        <v>238</v>
      </c>
      <c r="D399" s="132" t="s">
        <v>239</v>
      </c>
      <c r="E399" s="320" t="s">
        <v>188</v>
      </c>
      <c r="F399" s="321">
        <v>1700</v>
      </c>
      <c r="G399" s="263">
        <v>620</v>
      </c>
      <c r="H399" s="222">
        <f t="shared" si="14"/>
        <v>0.36470588235294116</v>
      </c>
    </row>
    <row r="400" spans="1:8" s="16" customFormat="1" ht="25.5" customHeight="1">
      <c r="A400" s="73"/>
      <c r="B400" s="98"/>
      <c r="C400" s="130" t="s">
        <v>259</v>
      </c>
      <c r="D400" s="254" t="s">
        <v>260</v>
      </c>
      <c r="E400" s="320" t="s">
        <v>188</v>
      </c>
      <c r="F400" s="319">
        <v>2500</v>
      </c>
      <c r="G400" s="319">
        <v>832.4</v>
      </c>
      <c r="H400" s="222">
        <f t="shared" si="14"/>
        <v>0.33296</v>
      </c>
    </row>
    <row r="401" spans="1:8" s="16" customFormat="1" ht="25.5" customHeight="1">
      <c r="A401" s="73"/>
      <c r="B401" s="98"/>
      <c r="C401" s="246">
        <v>6060</v>
      </c>
      <c r="D401" s="262" t="s">
        <v>241</v>
      </c>
      <c r="E401" s="337" t="s">
        <v>242</v>
      </c>
      <c r="F401" s="321">
        <v>38500</v>
      </c>
      <c r="G401" s="321">
        <v>3750</v>
      </c>
      <c r="H401" s="222">
        <f t="shared" si="14"/>
        <v>0.09740259740259741</v>
      </c>
    </row>
    <row r="402" spans="1:8" s="16" customFormat="1" ht="19.5" customHeight="1">
      <c r="A402" s="73"/>
      <c r="B402" s="102"/>
      <c r="C402" s="293"/>
      <c r="D402" s="269"/>
      <c r="E402" s="400"/>
      <c r="F402" s="329">
        <f>SUM(F380:F401)</f>
        <v>696413</v>
      </c>
      <c r="G402" s="329">
        <f>SUM(G380:G401)</f>
        <v>382975.72000000003</v>
      </c>
      <c r="H402" s="227">
        <f t="shared" si="14"/>
        <v>0.5499261501436647</v>
      </c>
    </row>
    <row r="403" spans="1:8" s="16" customFormat="1" ht="19.5" customHeight="1">
      <c r="A403" s="73"/>
      <c r="B403" s="135" t="s">
        <v>136</v>
      </c>
      <c r="C403" s="157"/>
      <c r="D403" s="174" t="s">
        <v>14</v>
      </c>
      <c r="E403" s="337"/>
      <c r="F403" s="321"/>
      <c r="G403" s="321"/>
      <c r="H403" s="222"/>
    </row>
    <row r="404" spans="1:8" s="16" customFormat="1" ht="42.75" customHeight="1">
      <c r="A404" s="73"/>
      <c r="B404" s="130"/>
      <c r="C404" s="264">
        <v>2310</v>
      </c>
      <c r="D404" s="132" t="s">
        <v>356</v>
      </c>
      <c r="E404" s="337" t="s">
        <v>242</v>
      </c>
      <c r="F404" s="321">
        <v>2198</v>
      </c>
      <c r="G404" s="321">
        <v>0</v>
      </c>
      <c r="H404" s="222">
        <f aca="true" t="shared" si="15" ref="H404:H410">G404/F404</f>
        <v>0</v>
      </c>
    </row>
    <row r="405" spans="1:8" s="16" customFormat="1" ht="26.25" customHeight="1">
      <c r="A405" s="73"/>
      <c r="B405" s="98"/>
      <c r="C405" s="98">
        <v>3020</v>
      </c>
      <c r="D405" s="262" t="s">
        <v>202</v>
      </c>
      <c r="E405" s="337" t="s">
        <v>347</v>
      </c>
      <c r="F405" s="321">
        <v>2882</v>
      </c>
      <c r="G405" s="321">
        <v>0</v>
      </c>
      <c r="H405" s="222">
        <f t="shared" si="15"/>
        <v>0</v>
      </c>
    </row>
    <row r="406" spans="1:8" s="16" customFormat="1" ht="16.5" customHeight="1">
      <c r="A406" s="73"/>
      <c r="B406" s="98"/>
      <c r="C406" s="98" t="s">
        <v>357</v>
      </c>
      <c r="D406" s="262" t="s">
        <v>358</v>
      </c>
      <c r="E406" s="337" t="s">
        <v>17</v>
      </c>
      <c r="F406" s="321">
        <v>22400</v>
      </c>
      <c r="G406" s="321">
        <v>22400</v>
      </c>
      <c r="H406" s="222">
        <f t="shared" si="15"/>
        <v>1</v>
      </c>
    </row>
    <row r="407" spans="1:8" s="16" customFormat="1" ht="18.75" customHeight="1">
      <c r="A407" s="73"/>
      <c r="B407" s="98"/>
      <c r="C407" s="253" t="s">
        <v>359</v>
      </c>
      <c r="D407" s="262" t="s">
        <v>360</v>
      </c>
      <c r="E407" s="337" t="s">
        <v>242</v>
      </c>
      <c r="F407" s="321">
        <v>16200</v>
      </c>
      <c r="G407" s="321">
        <v>0</v>
      </c>
      <c r="H407" s="222">
        <f t="shared" si="15"/>
        <v>0</v>
      </c>
    </row>
    <row r="408" spans="1:8" s="16" customFormat="1" ht="16.5" customHeight="1">
      <c r="A408" s="73"/>
      <c r="B408" s="98"/>
      <c r="C408" s="136" t="s">
        <v>214</v>
      </c>
      <c r="D408" s="262" t="s">
        <v>215</v>
      </c>
      <c r="E408" s="337" t="s">
        <v>188</v>
      </c>
      <c r="F408" s="321">
        <v>1400</v>
      </c>
      <c r="G408" s="321">
        <v>525.98</v>
      </c>
      <c r="H408" s="222">
        <f t="shared" si="15"/>
        <v>0.37570000000000003</v>
      </c>
    </row>
    <row r="409" spans="1:8" s="16" customFormat="1" ht="16.5" customHeight="1">
      <c r="A409" s="73"/>
      <c r="B409" s="98"/>
      <c r="C409" s="293"/>
      <c r="D409" s="269"/>
      <c r="E409" s="400"/>
      <c r="F409" s="329">
        <f>SUM(F404:F408)</f>
        <v>45080</v>
      </c>
      <c r="G409" s="329">
        <f>SUM(G404:G408)</f>
        <v>22925.98</v>
      </c>
      <c r="H409" s="227">
        <f t="shared" si="15"/>
        <v>0.5085621118012422</v>
      </c>
    </row>
    <row r="410" spans="1:8" s="390" customFormat="1" ht="16.5" customHeight="1">
      <c r="A410" s="391"/>
      <c r="B410" s="401"/>
      <c r="C410" s="356"/>
      <c r="D410" s="402"/>
      <c r="E410" s="403"/>
      <c r="F410" s="365">
        <f>F320+F345+F370+F373+F378+F402+F409</f>
        <v>8918959</v>
      </c>
      <c r="G410" s="365">
        <f>G320+G345+G370+G373+G378+G402+G409</f>
        <v>3452289.88</v>
      </c>
      <c r="H410" s="233">
        <f t="shared" si="15"/>
        <v>0.38707318645595296</v>
      </c>
    </row>
    <row r="411" spans="1:8" s="16" customFormat="1" ht="19.5" customHeight="1">
      <c r="A411" s="45" t="s">
        <v>361</v>
      </c>
      <c r="B411" s="185"/>
      <c r="C411" s="352"/>
      <c r="D411" s="404" t="s">
        <v>362</v>
      </c>
      <c r="E411" s="405"/>
      <c r="F411" s="319"/>
      <c r="G411" s="319"/>
      <c r="H411" s="222"/>
    </row>
    <row r="412" spans="1:8" s="16" customFormat="1" ht="19.5" customHeight="1">
      <c r="A412" s="70"/>
      <c r="B412" s="124" t="s">
        <v>363</v>
      </c>
      <c r="C412" s="377"/>
      <c r="D412" s="174" t="s">
        <v>14</v>
      </c>
      <c r="E412" s="337"/>
      <c r="F412" s="321"/>
      <c r="G412" s="321"/>
      <c r="H412" s="222"/>
    </row>
    <row r="413" spans="1:8" s="16" customFormat="1" ht="16.5" customHeight="1">
      <c r="A413" s="73"/>
      <c r="B413" s="130"/>
      <c r="C413" s="264" t="s">
        <v>364</v>
      </c>
      <c r="D413" s="265" t="s">
        <v>365</v>
      </c>
      <c r="E413" s="406" t="s">
        <v>17</v>
      </c>
      <c r="F413" s="323">
        <v>20000</v>
      </c>
      <c r="G413" s="323">
        <v>17800</v>
      </c>
      <c r="H413" s="222">
        <f>G413/F413</f>
        <v>0.89</v>
      </c>
    </row>
    <row r="414" spans="1:8" s="16" customFormat="1" ht="19.5" customHeight="1">
      <c r="A414" s="73"/>
      <c r="B414" s="98"/>
      <c r="C414" s="347"/>
      <c r="D414" s="404"/>
      <c r="E414" s="407"/>
      <c r="F414" s="408">
        <f>SUM(F413)</f>
        <v>20000</v>
      </c>
      <c r="G414" s="408">
        <f>SUM(G413)</f>
        <v>17800</v>
      </c>
      <c r="H414" s="227">
        <f>G414/F414</f>
        <v>0.89</v>
      </c>
    </row>
    <row r="415" spans="1:8" s="16" customFormat="1" ht="19.5" customHeight="1">
      <c r="A415" s="75"/>
      <c r="B415" s="102"/>
      <c r="C415" s="356"/>
      <c r="D415" s="409"/>
      <c r="E415" s="410"/>
      <c r="F415" s="332">
        <f>SUM(F414)</f>
        <v>20000</v>
      </c>
      <c r="G415" s="332">
        <f>SUM(G414)</f>
        <v>17800</v>
      </c>
      <c r="H415" s="233">
        <f>G415/F415</f>
        <v>0.89</v>
      </c>
    </row>
    <row r="416" spans="1:8" s="16" customFormat="1" ht="19.5" customHeight="1">
      <c r="A416" s="411" t="s">
        <v>366</v>
      </c>
      <c r="B416" s="412"/>
      <c r="C416" s="160"/>
      <c r="D416" s="269" t="s">
        <v>139</v>
      </c>
      <c r="E416" s="336"/>
      <c r="F416" s="321"/>
      <c r="G416" s="321"/>
      <c r="H416" s="222"/>
    </row>
    <row r="417" spans="1:8" s="16" customFormat="1" ht="19.5" customHeight="1">
      <c r="A417" s="413"/>
      <c r="B417" s="414">
        <v>85121</v>
      </c>
      <c r="C417" s="160"/>
      <c r="D417" s="415" t="s">
        <v>367</v>
      </c>
      <c r="E417" s="336"/>
      <c r="F417" s="321"/>
      <c r="G417" s="321"/>
      <c r="H417" s="222"/>
    </row>
    <row r="418" spans="1:8" s="16" customFormat="1" ht="72" customHeight="1">
      <c r="A418" s="416"/>
      <c r="B418" s="417"/>
      <c r="C418" s="380">
        <v>6300</v>
      </c>
      <c r="D418" s="419" t="s">
        <v>368</v>
      </c>
      <c r="E418" s="420" t="s">
        <v>17</v>
      </c>
      <c r="F418" s="374">
        <v>5700</v>
      </c>
      <c r="G418" s="374">
        <v>5700</v>
      </c>
      <c r="H418" s="222">
        <f>G418/F418</f>
        <v>1</v>
      </c>
    </row>
    <row r="419" spans="1:8" s="16" customFormat="1" ht="19.5" customHeight="1">
      <c r="A419" s="416"/>
      <c r="B419" s="418"/>
      <c r="C419" s="160"/>
      <c r="D419" s="269"/>
      <c r="E419" s="400"/>
      <c r="F419" s="421">
        <f>SUM(F418)</f>
        <v>5700</v>
      </c>
      <c r="G419" s="421">
        <f>SUM(G418)</f>
        <v>5700</v>
      </c>
      <c r="H419" s="422">
        <f>G419/F419</f>
        <v>1</v>
      </c>
    </row>
    <row r="420" spans="1:8" s="16" customFormat="1" ht="19.5" customHeight="1">
      <c r="A420" s="73"/>
      <c r="B420" s="423" t="s">
        <v>369</v>
      </c>
      <c r="C420" s="377"/>
      <c r="D420" s="174" t="s">
        <v>370</v>
      </c>
      <c r="E420" s="337"/>
      <c r="F420" s="321"/>
      <c r="G420" s="321"/>
      <c r="H420" s="222"/>
    </row>
    <row r="421" spans="1:8" s="16" customFormat="1" ht="55.5" customHeight="1">
      <c r="A421" s="54"/>
      <c r="B421" s="70"/>
      <c r="C421" s="136">
        <v>2310</v>
      </c>
      <c r="D421" s="262" t="s">
        <v>246</v>
      </c>
      <c r="E421" s="337" t="s">
        <v>17</v>
      </c>
      <c r="F421" s="321">
        <v>1000</v>
      </c>
      <c r="G421" s="321">
        <v>1000</v>
      </c>
      <c r="H421" s="222">
        <f aca="true" t="shared" si="16" ref="H421:H428">G421/F421</f>
        <v>1</v>
      </c>
    </row>
    <row r="422" spans="1:8" s="16" customFormat="1" ht="39" customHeight="1">
      <c r="A422" s="54"/>
      <c r="B422" s="73"/>
      <c r="C422" s="136" t="s">
        <v>290</v>
      </c>
      <c r="D422" s="262" t="s">
        <v>291</v>
      </c>
      <c r="E422" s="337" t="s">
        <v>17</v>
      </c>
      <c r="F422" s="321">
        <v>2500</v>
      </c>
      <c r="G422" s="321">
        <v>2500</v>
      </c>
      <c r="H422" s="222">
        <f t="shared" si="16"/>
        <v>1</v>
      </c>
    </row>
    <row r="423" spans="1:8" s="16" customFormat="1" ht="16.5" customHeight="1">
      <c r="A423" s="54"/>
      <c r="B423" s="73"/>
      <c r="C423" s="264" t="s">
        <v>212</v>
      </c>
      <c r="D423" s="265" t="s">
        <v>213</v>
      </c>
      <c r="E423" s="406" t="s">
        <v>17</v>
      </c>
      <c r="F423" s="323">
        <v>2880</v>
      </c>
      <c r="G423" s="323">
        <v>1440</v>
      </c>
      <c r="H423" s="222">
        <f t="shared" si="16"/>
        <v>0.5</v>
      </c>
    </row>
    <row r="424" spans="1:8" s="16" customFormat="1" ht="16.5" customHeight="1">
      <c r="A424" s="54"/>
      <c r="B424" s="73"/>
      <c r="C424" s="253" t="s">
        <v>214</v>
      </c>
      <c r="D424" s="254" t="s">
        <v>215</v>
      </c>
      <c r="E424" s="424" t="s">
        <v>17</v>
      </c>
      <c r="F424" s="319">
        <v>500</v>
      </c>
      <c r="G424" s="319">
        <v>360.5</v>
      </c>
      <c r="H424" s="222">
        <f t="shared" si="16"/>
        <v>0.721</v>
      </c>
    </row>
    <row r="425" spans="1:8" s="16" customFormat="1" ht="16.5" customHeight="1">
      <c r="A425" s="54"/>
      <c r="B425" s="73"/>
      <c r="C425" s="136" t="s">
        <v>198</v>
      </c>
      <c r="D425" s="262" t="s">
        <v>199</v>
      </c>
      <c r="E425" s="320" t="s">
        <v>188</v>
      </c>
      <c r="F425" s="321">
        <v>3000</v>
      </c>
      <c r="G425" s="321">
        <v>709.5</v>
      </c>
      <c r="H425" s="222">
        <f t="shared" si="16"/>
        <v>0.2365</v>
      </c>
    </row>
    <row r="426" spans="1:8" s="16" customFormat="1" ht="16.5" customHeight="1">
      <c r="A426" s="54"/>
      <c r="B426" s="73"/>
      <c r="C426" s="136" t="s">
        <v>227</v>
      </c>
      <c r="D426" s="262" t="s">
        <v>228</v>
      </c>
      <c r="E426" s="320" t="s">
        <v>188</v>
      </c>
      <c r="F426" s="321">
        <v>150</v>
      </c>
      <c r="G426" s="321">
        <v>0</v>
      </c>
      <c r="H426" s="222">
        <f t="shared" si="16"/>
        <v>0</v>
      </c>
    </row>
    <row r="427" spans="1:8" s="16" customFormat="1" ht="25.5" customHeight="1">
      <c r="A427" s="54"/>
      <c r="B427" s="73"/>
      <c r="C427" s="136" t="s">
        <v>238</v>
      </c>
      <c r="D427" s="262" t="s">
        <v>239</v>
      </c>
      <c r="E427" s="320" t="s">
        <v>188</v>
      </c>
      <c r="F427" s="321">
        <v>360</v>
      </c>
      <c r="G427" s="321">
        <v>0</v>
      </c>
      <c r="H427" s="222">
        <f t="shared" si="16"/>
        <v>0</v>
      </c>
    </row>
    <row r="428" spans="1:8" s="16" customFormat="1" ht="18.75" customHeight="1">
      <c r="A428" s="54"/>
      <c r="B428" s="75"/>
      <c r="C428" s="293"/>
      <c r="D428" s="269"/>
      <c r="E428" s="400"/>
      <c r="F428" s="329">
        <f>SUM(F421:F427)</f>
        <v>10390</v>
      </c>
      <c r="G428" s="329">
        <f>SUM(G421:G427)</f>
        <v>6010</v>
      </c>
      <c r="H428" s="227">
        <f t="shared" si="16"/>
        <v>0.5784408084696824</v>
      </c>
    </row>
    <row r="429" spans="1:8" s="16" customFormat="1" ht="18.75" customHeight="1">
      <c r="A429" s="73"/>
      <c r="B429" s="135" t="s">
        <v>371</v>
      </c>
      <c r="C429" s="157"/>
      <c r="D429" s="174" t="s">
        <v>140</v>
      </c>
      <c r="E429" s="337"/>
      <c r="F429" s="321"/>
      <c r="G429" s="321"/>
      <c r="H429" s="222"/>
    </row>
    <row r="430" spans="1:8" s="16" customFormat="1" ht="48.75" customHeight="1">
      <c r="A430" s="75"/>
      <c r="B430" s="326"/>
      <c r="C430" s="264">
        <v>2310</v>
      </c>
      <c r="D430" s="265" t="s">
        <v>372</v>
      </c>
      <c r="E430" s="406" t="s">
        <v>17</v>
      </c>
      <c r="F430" s="323">
        <v>1000</v>
      </c>
      <c r="G430" s="323">
        <v>1000</v>
      </c>
      <c r="H430" s="222">
        <f aca="true" t="shared" si="17" ref="H430:H454">G430/F430</f>
        <v>1</v>
      </c>
    </row>
    <row r="431" spans="1:8" s="16" customFormat="1" ht="47.25" customHeight="1">
      <c r="A431" s="70"/>
      <c r="B431" s="130"/>
      <c r="C431" s="253" t="s">
        <v>290</v>
      </c>
      <c r="D431" s="254" t="s">
        <v>291</v>
      </c>
      <c r="E431" s="424" t="s">
        <v>17</v>
      </c>
      <c r="F431" s="319">
        <v>5000</v>
      </c>
      <c r="G431" s="319">
        <v>4940</v>
      </c>
      <c r="H431" s="222">
        <f t="shared" si="17"/>
        <v>0.988</v>
      </c>
    </row>
    <row r="432" spans="1:8" s="16" customFormat="1" ht="16.5" customHeight="1">
      <c r="A432" s="73"/>
      <c r="B432" s="98"/>
      <c r="C432" s="264" t="s">
        <v>203</v>
      </c>
      <c r="D432" s="265" t="s">
        <v>204</v>
      </c>
      <c r="E432" s="406" t="s">
        <v>17</v>
      </c>
      <c r="F432" s="323">
        <v>38000</v>
      </c>
      <c r="G432" s="323">
        <v>16085.18</v>
      </c>
      <c r="H432" s="222">
        <f t="shared" si="17"/>
        <v>0.4232942105263158</v>
      </c>
    </row>
    <row r="433" spans="1:8" s="16" customFormat="1" ht="16.5" customHeight="1">
      <c r="A433" s="73"/>
      <c r="B433" s="98"/>
      <c r="C433" s="253" t="s">
        <v>205</v>
      </c>
      <c r="D433" s="254" t="s">
        <v>206</v>
      </c>
      <c r="E433" s="424" t="s">
        <v>17</v>
      </c>
      <c r="F433" s="319">
        <v>3000</v>
      </c>
      <c r="G433" s="319">
        <v>2741.77</v>
      </c>
      <c r="H433" s="222">
        <f t="shared" si="17"/>
        <v>0.9139233333333333</v>
      </c>
    </row>
    <row r="434" spans="1:8" s="16" customFormat="1" ht="16.5" customHeight="1">
      <c r="A434" s="73"/>
      <c r="B434" s="98"/>
      <c r="C434" s="136" t="s">
        <v>207</v>
      </c>
      <c r="D434" s="262" t="s">
        <v>208</v>
      </c>
      <c r="E434" s="337" t="s">
        <v>17</v>
      </c>
      <c r="F434" s="321">
        <v>7300</v>
      </c>
      <c r="G434" s="321">
        <v>2988.54</v>
      </c>
      <c r="H434" s="222">
        <f t="shared" si="17"/>
        <v>0.4093890410958904</v>
      </c>
    </row>
    <row r="435" spans="1:8" s="16" customFormat="1" ht="16.5" customHeight="1">
      <c r="A435" s="73"/>
      <c r="B435" s="98"/>
      <c r="C435" s="136" t="s">
        <v>209</v>
      </c>
      <c r="D435" s="262" t="s">
        <v>210</v>
      </c>
      <c r="E435" s="337" t="s">
        <v>17</v>
      </c>
      <c r="F435" s="321">
        <v>1100</v>
      </c>
      <c r="G435" s="321">
        <v>457.47</v>
      </c>
      <c r="H435" s="222">
        <f t="shared" si="17"/>
        <v>0.4158818181818182</v>
      </c>
    </row>
    <row r="436" spans="1:8" s="16" customFormat="1" ht="16.5" customHeight="1">
      <c r="A436" s="73"/>
      <c r="B436" s="98"/>
      <c r="C436" s="136" t="s">
        <v>212</v>
      </c>
      <c r="D436" s="262" t="s">
        <v>213</v>
      </c>
      <c r="E436" s="337" t="s">
        <v>188</v>
      </c>
      <c r="F436" s="321">
        <v>15160</v>
      </c>
      <c r="G436" s="321">
        <v>4454</v>
      </c>
      <c r="H436" s="222">
        <f t="shared" si="17"/>
        <v>0.2937994722955145</v>
      </c>
    </row>
    <row r="437" spans="1:8" s="16" customFormat="1" ht="16.5" customHeight="1">
      <c r="A437" s="73"/>
      <c r="B437" s="98"/>
      <c r="C437" s="136" t="s">
        <v>214</v>
      </c>
      <c r="D437" s="262" t="s">
        <v>215</v>
      </c>
      <c r="E437" s="320" t="s">
        <v>188</v>
      </c>
      <c r="F437" s="321">
        <v>4330</v>
      </c>
      <c r="G437" s="321">
        <v>1058.72</v>
      </c>
      <c r="H437" s="222">
        <f t="shared" si="17"/>
        <v>0.2445080831408776</v>
      </c>
    </row>
    <row r="438" spans="1:8" s="16" customFormat="1" ht="27.75" customHeight="1">
      <c r="A438" s="73"/>
      <c r="B438" s="98"/>
      <c r="C438" s="136" t="s">
        <v>338</v>
      </c>
      <c r="D438" s="262" t="s">
        <v>339</v>
      </c>
      <c r="E438" s="320" t="s">
        <v>188</v>
      </c>
      <c r="F438" s="321">
        <v>500</v>
      </c>
      <c r="G438" s="321">
        <v>0</v>
      </c>
      <c r="H438" s="222">
        <f t="shared" si="17"/>
        <v>0</v>
      </c>
    </row>
    <row r="439" spans="1:8" s="16" customFormat="1" ht="16.5" customHeight="1">
      <c r="A439" s="73"/>
      <c r="B439" s="98"/>
      <c r="C439" s="136" t="s">
        <v>216</v>
      </c>
      <c r="D439" s="262" t="s">
        <v>217</v>
      </c>
      <c r="E439" s="337" t="s">
        <v>188</v>
      </c>
      <c r="F439" s="321">
        <v>2000</v>
      </c>
      <c r="G439" s="321">
        <v>904</v>
      </c>
      <c r="H439" s="222">
        <f t="shared" si="17"/>
        <v>0.452</v>
      </c>
    </row>
    <row r="440" spans="1:8" s="16" customFormat="1" ht="16.5" customHeight="1">
      <c r="A440" s="73"/>
      <c r="B440" s="98"/>
      <c r="C440" s="136" t="s">
        <v>186</v>
      </c>
      <c r="D440" s="262" t="s">
        <v>187</v>
      </c>
      <c r="E440" s="337" t="s">
        <v>188</v>
      </c>
      <c r="F440" s="321">
        <v>500</v>
      </c>
      <c r="G440" s="321">
        <v>0</v>
      </c>
      <c r="H440" s="222">
        <f t="shared" si="17"/>
        <v>0</v>
      </c>
    </row>
    <row r="441" spans="1:8" s="16" customFormat="1" ht="16.5" customHeight="1">
      <c r="A441" s="73"/>
      <c r="B441" s="98"/>
      <c r="C441" s="136">
        <v>4280</v>
      </c>
      <c r="D441" s="262" t="s">
        <v>219</v>
      </c>
      <c r="E441" s="320" t="s">
        <v>188</v>
      </c>
      <c r="F441" s="321">
        <v>250</v>
      </c>
      <c r="G441" s="321">
        <v>0</v>
      </c>
      <c r="H441" s="222">
        <f t="shared" si="17"/>
        <v>0</v>
      </c>
    </row>
    <row r="442" spans="1:8" s="16" customFormat="1" ht="16.5" customHeight="1">
      <c r="A442" s="73"/>
      <c r="B442" s="98"/>
      <c r="C442" s="136" t="s">
        <v>198</v>
      </c>
      <c r="D442" s="262" t="s">
        <v>199</v>
      </c>
      <c r="E442" s="320" t="s">
        <v>188</v>
      </c>
      <c r="F442" s="321">
        <v>36570</v>
      </c>
      <c r="G442" s="321">
        <v>12644.67</v>
      </c>
      <c r="H442" s="222">
        <f t="shared" si="17"/>
        <v>0.345766201804758</v>
      </c>
    </row>
    <row r="443" spans="1:8" s="16" customFormat="1" ht="16.5" customHeight="1">
      <c r="A443" s="73"/>
      <c r="B443" s="98"/>
      <c r="C443" s="136" t="s">
        <v>220</v>
      </c>
      <c r="D443" s="262" t="s">
        <v>221</v>
      </c>
      <c r="E443" s="337" t="s">
        <v>17</v>
      </c>
      <c r="F443" s="321">
        <v>800</v>
      </c>
      <c r="G443" s="321">
        <v>444</v>
      </c>
      <c r="H443" s="222">
        <f t="shared" si="17"/>
        <v>0.555</v>
      </c>
    </row>
    <row r="444" spans="1:8" ht="30" customHeight="1">
      <c r="A444" s="73"/>
      <c r="B444" s="98"/>
      <c r="C444" s="136">
        <v>4390</v>
      </c>
      <c r="D444" s="262" t="s">
        <v>284</v>
      </c>
      <c r="E444" s="320" t="s">
        <v>188</v>
      </c>
      <c r="F444" s="321">
        <v>3700</v>
      </c>
      <c r="G444" s="321">
        <v>1136</v>
      </c>
      <c r="H444" s="222">
        <f t="shared" si="17"/>
        <v>0.307027027027027</v>
      </c>
    </row>
    <row r="445" spans="1:8" s="16" customFormat="1" ht="16.5" customHeight="1">
      <c r="A445" s="73"/>
      <c r="B445" s="98"/>
      <c r="C445" s="136" t="s">
        <v>227</v>
      </c>
      <c r="D445" s="262" t="s">
        <v>228</v>
      </c>
      <c r="E445" s="320" t="s">
        <v>188</v>
      </c>
      <c r="F445" s="321">
        <v>600</v>
      </c>
      <c r="G445" s="321">
        <v>33.43</v>
      </c>
      <c r="H445" s="222">
        <f t="shared" si="17"/>
        <v>0.055716666666666664</v>
      </c>
    </row>
    <row r="446" spans="1:8" s="16" customFormat="1" ht="16.5" customHeight="1">
      <c r="A446" s="73"/>
      <c r="B446" s="98"/>
      <c r="C446" s="264" t="s">
        <v>200</v>
      </c>
      <c r="D446" s="265" t="s">
        <v>201</v>
      </c>
      <c r="E446" s="337" t="s">
        <v>188</v>
      </c>
      <c r="F446" s="323">
        <v>1200</v>
      </c>
      <c r="G446" s="323">
        <v>270</v>
      </c>
      <c r="H446" s="222">
        <f t="shared" si="17"/>
        <v>0.225</v>
      </c>
    </row>
    <row r="447" spans="1:8" s="16" customFormat="1" ht="27.75" customHeight="1">
      <c r="A447" s="73"/>
      <c r="B447" s="98"/>
      <c r="C447" s="253" t="s">
        <v>230</v>
      </c>
      <c r="D447" s="254" t="s">
        <v>231</v>
      </c>
      <c r="E447" s="424" t="s">
        <v>17</v>
      </c>
      <c r="F447" s="319">
        <v>1200</v>
      </c>
      <c r="G447" s="319">
        <v>930.04</v>
      </c>
      <c r="H447" s="222">
        <f t="shared" si="17"/>
        <v>0.7750333333333334</v>
      </c>
    </row>
    <row r="448" spans="1:8" s="16" customFormat="1" ht="27.75" customHeight="1">
      <c r="A448" s="73"/>
      <c r="B448" s="98"/>
      <c r="C448" s="258">
        <v>4480</v>
      </c>
      <c r="D448" s="259" t="s">
        <v>84</v>
      </c>
      <c r="E448" s="425" t="s">
        <v>17</v>
      </c>
      <c r="F448" s="426">
        <v>401</v>
      </c>
      <c r="G448" s="426">
        <v>401</v>
      </c>
      <c r="H448" s="222">
        <f t="shared" si="17"/>
        <v>1</v>
      </c>
    </row>
    <row r="449" spans="1:8" s="16" customFormat="1" ht="27.75" customHeight="1">
      <c r="A449" s="73"/>
      <c r="B449" s="98"/>
      <c r="C449" s="258">
        <v>4580</v>
      </c>
      <c r="D449" s="259" t="s">
        <v>27</v>
      </c>
      <c r="E449" s="337" t="s">
        <v>188</v>
      </c>
      <c r="F449" s="426">
        <v>200</v>
      </c>
      <c r="G449" s="426">
        <v>11.3</v>
      </c>
      <c r="H449" s="222">
        <f t="shared" si="17"/>
        <v>0.0565</v>
      </c>
    </row>
    <row r="450" spans="1:8" s="16" customFormat="1" ht="29.25" customHeight="1">
      <c r="A450" s="73"/>
      <c r="B450" s="98"/>
      <c r="C450" s="136">
        <v>4610</v>
      </c>
      <c r="D450" s="262" t="s">
        <v>237</v>
      </c>
      <c r="E450" s="337" t="s">
        <v>17</v>
      </c>
      <c r="F450" s="321">
        <v>320</v>
      </c>
      <c r="G450" s="321">
        <v>240</v>
      </c>
      <c r="H450" s="222">
        <f t="shared" si="17"/>
        <v>0.75</v>
      </c>
    </row>
    <row r="451" spans="1:8" s="16" customFormat="1" ht="33.75" customHeight="1">
      <c r="A451" s="73"/>
      <c r="B451" s="98"/>
      <c r="C451" s="136" t="s">
        <v>238</v>
      </c>
      <c r="D451" s="262" t="s">
        <v>239</v>
      </c>
      <c r="E451" s="337" t="s">
        <v>188</v>
      </c>
      <c r="F451" s="321">
        <v>920</v>
      </c>
      <c r="G451" s="321">
        <v>0</v>
      </c>
      <c r="H451" s="222">
        <f t="shared" si="17"/>
        <v>0</v>
      </c>
    </row>
    <row r="452" spans="1:8" s="16" customFormat="1" ht="28.5" customHeight="1">
      <c r="A452" s="73"/>
      <c r="B452" s="98"/>
      <c r="C452" s="136" t="s">
        <v>257</v>
      </c>
      <c r="D452" s="262" t="s">
        <v>258</v>
      </c>
      <c r="E452" s="337" t="s">
        <v>188</v>
      </c>
      <c r="F452" s="321">
        <v>240</v>
      </c>
      <c r="G452" s="321">
        <v>0</v>
      </c>
      <c r="H452" s="222">
        <f t="shared" si="17"/>
        <v>0</v>
      </c>
    </row>
    <row r="453" spans="1:8" s="16" customFormat="1" ht="28.5" customHeight="1">
      <c r="A453" s="75"/>
      <c r="B453" s="102"/>
      <c r="C453" s="264" t="s">
        <v>259</v>
      </c>
      <c r="D453" s="265" t="s">
        <v>260</v>
      </c>
      <c r="E453" s="406" t="s">
        <v>188</v>
      </c>
      <c r="F453" s="323">
        <v>550</v>
      </c>
      <c r="G453" s="323">
        <v>0</v>
      </c>
      <c r="H453" s="222">
        <f t="shared" si="17"/>
        <v>0</v>
      </c>
    </row>
    <row r="454" spans="1:8" s="16" customFormat="1" ht="24" customHeight="1">
      <c r="A454" s="70"/>
      <c r="B454" s="246"/>
      <c r="C454" s="347"/>
      <c r="D454" s="404"/>
      <c r="E454" s="427"/>
      <c r="F454" s="408">
        <f>SUM(F430:F453)</f>
        <v>124841</v>
      </c>
      <c r="G454" s="408">
        <f>SUM(G430:G453)</f>
        <v>50740.12</v>
      </c>
      <c r="H454" s="227">
        <f t="shared" si="17"/>
        <v>0.4064379490712186</v>
      </c>
    </row>
    <row r="455" spans="1:8" s="16" customFormat="1" ht="24.75" customHeight="1">
      <c r="A455" s="73"/>
      <c r="B455" s="191" t="s">
        <v>373</v>
      </c>
      <c r="C455" s="376"/>
      <c r="D455" s="294" t="s">
        <v>14</v>
      </c>
      <c r="E455" s="406"/>
      <c r="F455" s="323"/>
      <c r="G455" s="323"/>
      <c r="H455" s="222"/>
    </row>
    <row r="456" spans="1:8" s="16" customFormat="1" ht="54" customHeight="1">
      <c r="A456" s="73"/>
      <c r="B456" s="130"/>
      <c r="C456" s="246">
        <v>2310</v>
      </c>
      <c r="D456" s="254" t="s">
        <v>246</v>
      </c>
      <c r="E456" s="424" t="s">
        <v>188</v>
      </c>
      <c r="F456" s="319">
        <v>2500</v>
      </c>
      <c r="G456" s="319">
        <v>995</v>
      </c>
      <c r="H456" s="222">
        <f aca="true" t="shared" si="18" ref="H456:H461">G456/F456</f>
        <v>0.398</v>
      </c>
    </row>
    <row r="457" spans="1:8" s="16" customFormat="1" ht="53.25" customHeight="1">
      <c r="A457" s="73"/>
      <c r="B457" s="98"/>
      <c r="C457" s="136">
        <v>2560</v>
      </c>
      <c r="D457" s="262" t="s">
        <v>374</v>
      </c>
      <c r="E457" s="337" t="s">
        <v>17</v>
      </c>
      <c r="F457" s="321">
        <v>100000</v>
      </c>
      <c r="G457" s="321">
        <v>100000</v>
      </c>
      <c r="H457" s="222">
        <f t="shared" si="18"/>
        <v>1</v>
      </c>
    </row>
    <row r="458" spans="1:8" s="16" customFormat="1" ht="42" customHeight="1">
      <c r="A458" s="73"/>
      <c r="B458" s="98"/>
      <c r="C458" s="253" t="s">
        <v>290</v>
      </c>
      <c r="D458" s="262" t="s">
        <v>291</v>
      </c>
      <c r="E458" s="337" t="s">
        <v>242</v>
      </c>
      <c r="F458" s="321">
        <v>6000</v>
      </c>
      <c r="G458" s="321">
        <v>0</v>
      </c>
      <c r="H458" s="222">
        <f t="shared" si="18"/>
        <v>0</v>
      </c>
    </row>
    <row r="459" spans="1:8" s="16" customFormat="1" ht="33" customHeight="1">
      <c r="A459" s="73"/>
      <c r="B459" s="98"/>
      <c r="C459" s="346">
        <v>4740</v>
      </c>
      <c r="D459" s="262" t="s">
        <v>258</v>
      </c>
      <c r="E459" s="337" t="s">
        <v>375</v>
      </c>
      <c r="F459" s="321">
        <v>59</v>
      </c>
      <c r="G459" s="321">
        <v>0</v>
      </c>
      <c r="H459" s="222">
        <f t="shared" si="18"/>
        <v>0</v>
      </c>
    </row>
    <row r="460" spans="1:8" s="16" customFormat="1" ht="19.5" customHeight="1">
      <c r="A460" s="73"/>
      <c r="B460" s="98"/>
      <c r="C460" s="347"/>
      <c r="D460" s="269"/>
      <c r="E460" s="400"/>
      <c r="F460" s="329">
        <f>SUM(F456:F459)</f>
        <v>108559</v>
      </c>
      <c r="G460" s="329">
        <f>SUM(G456:G459)</f>
        <v>100995</v>
      </c>
      <c r="H460" s="227">
        <f t="shared" si="18"/>
        <v>0.9303236028334823</v>
      </c>
    </row>
    <row r="461" spans="1:8" s="390" customFormat="1" ht="21.75" customHeight="1">
      <c r="A461" s="391"/>
      <c r="B461" s="401"/>
      <c r="C461" s="356"/>
      <c r="D461" s="402"/>
      <c r="E461" s="403"/>
      <c r="F461" s="365">
        <f>F419+F428+F454+F460</f>
        <v>249490</v>
      </c>
      <c r="G461" s="365">
        <f>G419+G428+G454+G460</f>
        <v>163445.12</v>
      </c>
      <c r="H461" s="233">
        <f t="shared" si="18"/>
        <v>0.6551169185137681</v>
      </c>
    </row>
    <row r="462" spans="1:8" s="16" customFormat="1" ht="20.25" customHeight="1">
      <c r="A462" s="411" t="s">
        <v>143</v>
      </c>
      <c r="B462" s="428"/>
      <c r="C462" s="352"/>
      <c r="D462" s="404" t="s">
        <v>144</v>
      </c>
      <c r="E462" s="405"/>
      <c r="F462" s="319"/>
      <c r="G462" s="319"/>
      <c r="H462" s="222"/>
    </row>
    <row r="463" spans="1:8" s="16" customFormat="1" ht="51.75" customHeight="1">
      <c r="A463" s="70"/>
      <c r="B463" s="71" t="s">
        <v>145</v>
      </c>
      <c r="C463" s="157"/>
      <c r="D463" s="174" t="s">
        <v>146</v>
      </c>
      <c r="E463" s="337"/>
      <c r="F463" s="321"/>
      <c r="G463" s="321"/>
      <c r="H463" s="222"/>
    </row>
    <row r="464" spans="1:8" s="16" customFormat="1" ht="36.75" customHeight="1">
      <c r="A464" s="54"/>
      <c r="B464" s="70"/>
      <c r="C464" s="136" t="s">
        <v>376</v>
      </c>
      <c r="D464" s="262" t="s">
        <v>377</v>
      </c>
      <c r="E464" s="337" t="s">
        <v>17</v>
      </c>
      <c r="F464" s="321">
        <v>9116.49</v>
      </c>
      <c r="G464" s="321">
        <v>4542.98</v>
      </c>
      <c r="H464" s="222">
        <f aca="true" t="shared" si="19" ref="H464:H475">G464/F464</f>
        <v>0.49832556170192693</v>
      </c>
    </row>
    <row r="465" spans="1:8" s="16" customFormat="1" ht="16.5" customHeight="1">
      <c r="A465" s="54"/>
      <c r="B465" s="73"/>
      <c r="C465" s="136" t="s">
        <v>378</v>
      </c>
      <c r="D465" s="262" t="s">
        <v>379</v>
      </c>
      <c r="E465" s="337" t="s">
        <v>17</v>
      </c>
      <c r="F465" s="321">
        <v>764802</v>
      </c>
      <c r="G465" s="321">
        <v>329344.13</v>
      </c>
      <c r="H465" s="222">
        <f t="shared" si="19"/>
        <v>0.43062665892610114</v>
      </c>
    </row>
    <row r="466" spans="1:8" s="16" customFormat="1" ht="16.5" customHeight="1">
      <c r="A466" s="54"/>
      <c r="B466" s="73"/>
      <c r="C466" s="136" t="s">
        <v>203</v>
      </c>
      <c r="D466" s="262" t="s">
        <v>204</v>
      </c>
      <c r="E466" s="337" t="s">
        <v>17</v>
      </c>
      <c r="F466" s="321">
        <v>18000</v>
      </c>
      <c r="G466" s="321">
        <v>7736.75</v>
      </c>
      <c r="H466" s="222">
        <f t="shared" si="19"/>
        <v>0.4298194444444444</v>
      </c>
    </row>
    <row r="467" spans="1:8" s="16" customFormat="1" ht="16.5" customHeight="1">
      <c r="A467" s="54"/>
      <c r="B467" s="73"/>
      <c r="C467" s="136" t="s">
        <v>207</v>
      </c>
      <c r="D467" s="262" t="s">
        <v>208</v>
      </c>
      <c r="E467" s="337" t="s">
        <v>188</v>
      </c>
      <c r="F467" s="321">
        <v>5463</v>
      </c>
      <c r="G467" s="321">
        <v>1880.54</v>
      </c>
      <c r="H467" s="222">
        <f t="shared" si="19"/>
        <v>0.34423210690097017</v>
      </c>
    </row>
    <row r="468" spans="1:8" s="16" customFormat="1" ht="16.5" customHeight="1">
      <c r="A468" s="54"/>
      <c r="B468" s="73"/>
      <c r="C468" s="136" t="s">
        <v>209</v>
      </c>
      <c r="D468" s="262" t="s">
        <v>210</v>
      </c>
      <c r="E468" s="337" t="s">
        <v>188</v>
      </c>
      <c r="F468" s="321">
        <v>441</v>
      </c>
      <c r="G468" s="321">
        <v>189.57</v>
      </c>
      <c r="H468" s="222">
        <f t="shared" si="19"/>
        <v>0.42986394557823127</v>
      </c>
    </row>
    <row r="469" spans="1:8" s="16" customFormat="1" ht="16.5" customHeight="1">
      <c r="A469" s="54"/>
      <c r="B469" s="73"/>
      <c r="C469" s="136" t="s">
        <v>214</v>
      </c>
      <c r="D469" s="262" t="s">
        <v>215</v>
      </c>
      <c r="E469" s="337" t="s">
        <v>188</v>
      </c>
      <c r="F469" s="321">
        <v>389</v>
      </c>
      <c r="G469" s="321">
        <v>127</v>
      </c>
      <c r="H469" s="222">
        <f t="shared" si="19"/>
        <v>0.3264781491002571</v>
      </c>
    </row>
    <row r="470" spans="1:8" s="16" customFormat="1" ht="16.5" customHeight="1">
      <c r="A470" s="54"/>
      <c r="B470" s="73"/>
      <c r="C470" s="136" t="s">
        <v>198</v>
      </c>
      <c r="D470" s="262" t="s">
        <v>199</v>
      </c>
      <c r="E470" s="337" t="s">
        <v>17</v>
      </c>
      <c r="F470" s="321">
        <v>500</v>
      </c>
      <c r="G470" s="321">
        <v>256.28</v>
      </c>
      <c r="H470" s="222">
        <f t="shared" si="19"/>
        <v>0.5125599999999999</v>
      </c>
    </row>
    <row r="471" spans="1:8" s="16" customFormat="1" ht="16.5" customHeight="1">
      <c r="A471" s="54"/>
      <c r="B471" s="73"/>
      <c r="C471" s="136" t="s">
        <v>380</v>
      </c>
      <c r="D471" s="262" t="s">
        <v>27</v>
      </c>
      <c r="E471" s="337" t="s">
        <v>17</v>
      </c>
      <c r="F471" s="321">
        <v>1244.9</v>
      </c>
      <c r="G471" s="321">
        <v>992.77</v>
      </c>
      <c r="H471" s="222">
        <f t="shared" si="19"/>
        <v>0.7974696762792192</v>
      </c>
    </row>
    <row r="472" spans="1:8" s="16" customFormat="1" ht="27" customHeight="1">
      <c r="A472" s="61"/>
      <c r="B472" s="75"/>
      <c r="C472" s="264" t="s">
        <v>238</v>
      </c>
      <c r="D472" s="265" t="s">
        <v>239</v>
      </c>
      <c r="E472" s="406" t="s">
        <v>17</v>
      </c>
      <c r="F472" s="323">
        <v>300</v>
      </c>
      <c r="G472" s="323">
        <v>300</v>
      </c>
      <c r="H472" s="222">
        <f t="shared" si="19"/>
        <v>1</v>
      </c>
    </row>
    <row r="473" spans="1:8" s="16" customFormat="1" ht="27" customHeight="1">
      <c r="A473" s="70"/>
      <c r="B473" s="130"/>
      <c r="C473" s="130" t="s">
        <v>257</v>
      </c>
      <c r="D473" s="254" t="s">
        <v>258</v>
      </c>
      <c r="E473" s="424" t="s">
        <v>188</v>
      </c>
      <c r="F473" s="319">
        <v>200</v>
      </c>
      <c r="G473" s="319">
        <v>0</v>
      </c>
      <c r="H473" s="222">
        <f t="shared" si="19"/>
        <v>0</v>
      </c>
    </row>
    <row r="474" spans="1:8" s="16" customFormat="1" ht="27" customHeight="1">
      <c r="A474" s="73"/>
      <c r="B474" s="98"/>
      <c r="C474" s="253" t="s">
        <v>259</v>
      </c>
      <c r="D474" s="262" t="s">
        <v>260</v>
      </c>
      <c r="E474" s="337" t="s">
        <v>17</v>
      </c>
      <c r="F474" s="321">
        <v>300</v>
      </c>
      <c r="G474" s="321">
        <v>158.6</v>
      </c>
      <c r="H474" s="222">
        <f t="shared" si="19"/>
        <v>0.5286666666666666</v>
      </c>
    </row>
    <row r="475" spans="1:8" s="16" customFormat="1" ht="19.5" customHeight="1">
      <c r="A475" s="73"/>
      <c r="B475" s="102"/>
      <c r="C475" s="348"/>
      <c r="D475" s="272"/>
      <c r="E475" s="342"/>
      <c r="F475" s="343">
        <f>SUM(F464:F474)</f>
        <v>800756.39</v>
      </c>
      <c r="G475" s="343">
        <f>SUM(G464:G474)</f>
        <v>345528.62</v>
      </c>
      <c r="H475" s="227">
        <f t="shared" si="19"/>
        <v>0.4315027945015837</v>
      </c>
    </row>
    <row r="476" spans="1:8" s="16" customFormat="1" ht="66.75" customHeight="1">
      <c r="A476" s="73"/>
      <c r="B476" s="116" t="s">
        <v>147</v>
      </c>
      <c r="C476" s="286"/>
      <c r="D476" s="287" t="s">
        <v>148</v>
      </c>
      <c r="E476" s="424"/>
      <c r="F476" s="319"/>
      <c r="G476" s="319"/>
      <c r="H476" s="222"/>
    </row>
    <row r="477" spans="1:8" s="16" customFormat="1" ht="21" customHeight="1">
      <c r="A477" s="73"/>
      <c r="B477" s="105"/>
      <c r="C477" s="158" t="s">
        <v>381</v>
      </c>
      <c r="D477" s="262" t="s">
        <v>382</v>
      </c>
      <c r="E477" s="337" t="s">
        <v>17</v>
      </c>
      <c r="F477" s="321">
        <v>1500</v>
      </c>
      <c r="G477" s="321">
        <v>991.44</v>
      </c>
      <c r="H477" s="222">
        <f>G477/F477</f>
        <v>0.66096</v>
      </c>
    </row>
    <row r="478" spans="1:8" s="16" customFormat="1" ht="19.5" customHeight="1">
      <c r="A478" s="73"/>
      <c r="B478" s="113"/>
      <c r="C478" s="327"/>
      <c r="D478" s="269"/>
      <c r="E478" s="400"/>
      <c r="F478" s="329">
        <f>SUM(F477)</f>
        <v>1500</v>
      </c>
      <c r="G478" s="329">
        <f>SUM(G477)</f>
        <v>991.44</v>
      </c>
      <c r="H478" s="227">
        <f>G478/F478</f>
        <v>0.66096</v>
      </c>
    </row>
    <row r="479" spans="1:8" s="16" customFormat="1" ht="30" customHeight="1">
      <c r="A479" s="73"/>
      <c r="B479" s="138" t="s">
        <v>149</v>
      </c>
      <c r="C479" s="286"/>
      <c r="D479" s="174" t="s">
        <v>150</v>
      </c>
      <c r="E479" s="337"/>
      <c r="F479" s="321"/>
      <c r="G479" s="321"/>
      <c r="H479" s="222"/>
    </row>
    <row r="480" spans="1:8" s="16" customFormat="1" ht="16.5" customHeight="1">
      <c r="A480" s="73"/>
      <c r="B480" s="130"/>
      <c r="C480" s="264" t="s">
        <v>378</v>
      </c>
      <c r="D480" s="262" t="s">
        <v>379</v>
      </c>
      <c r="E480" s="337" t="s">
        <v>188</v>
      </c>
      <c r="F480" s="321">
        <v>59115</v>
      </c>
      <c r="G480" s="321">
        <v>19486.96</v>
      </c>
      <c r="H480" s="222">
        <f aca="true" t="shared" si="20" ref="H480:H485">G480/F480</f>
        <v>0.3296449293749471</v>
      </c>
    </row>
    <row r="481" spans="1:8" s="16" customFormat="1" ht="18.75" customHeight="1">
      <c r="A481" s="73"/>
      <c r="B481" s="98"/>
      <c r="C481" s="246" t="s">
        <v>207</v>
      </c>
      <c r="D481" s="265" t="s">
        <v>208</v>
      </c>
      <c r="E481" s="337" t="s">
        <v>188</v>
      </c>
      <c r="F481" s="323">
        <v>1100</v>
      </c>
      <c r="G481" s="323">
        <v>0</v>
      </c>
      <c r="H481" s="222">
        <f t="shared" si="20"/>
        <v>0</v>
      </c>
    </row>
    <row r="482" spans="1:8" s="16" customFormat="1" ht="18.75" customHeight="1">
      <c r="A482" s="73"/>
      <c r="B482" s="98"/>
      <c r="C482" s="253" t="s">
        <v>214</v>
      </c>
      <c r="D482" s="254" t="s">
        <v>215</v>
      </c>
      <c r="E482" s="424" t="s">
        <v>17</v>
      </c>
      <c r="F482" s="319">
        <v>1500</v>
      </c>
      <c r="G482" s="319">
        <v>1188</v>
      </c>
      <c r="H482" s="222">
        <f t="shared" si="20"/>
        <v>0.792</v>
      </c>
    </row>
    <row r="483" spans="1:8" s="16" customFormat="1" ht="16.5" customHeight="1">
      <c r="A483" s="73"/>
      <c r="B483" s="98"/>
      <c r="C483" s="346" t="s">
        <v>198</v>
      </c>
      <c r="D483" s="262" t="s">
        <v>199</v>
      </c>
      <c r="E483" s="337" t="s">
        <v>188</v>
      </c>
      <c r="F483" s="321">
        <v>2500</v>
      </c>
      <c r="G483" s="321">
        <v>1313.68</v>
      </c>
      <c r="H483" s="222">
        <f t="shared" si="20"/>
        <v>0.525472</v>
      </c>
    </row>
    <row r="484" spans="1:8" s="16" customFormat="1" ht="42.75" customHeight="1">
      <c r="A484" s="73"/>
      <c r="B484" s="98"/>
      <c r="C484" s="246">
        <v>4330</v>
      </c>
      <c r="D484" s="262" t="s">
        <v>383</v>
      </c>
      <c r="E484" s="320" t="s">
        <v>188</v>
      </c>
      <c r="F484" s="321">
        <v>36000</v>
      </c>
      <c r="G484" s="321">
        <v>0</v>
      </c>
      <c r="H484" s="222">
        <f t="shared" si="20"/>
        <v>0</v>
      </c>
    </row>
    <row r="485" spans="1:8" s="16" customFormat="1" ht="19.5" customHeight="1">
      <c r="A485" s="73"/>
      <c r="B485" s="102"/>
      <c r="C485" s="347"/>
      <c r="D485" s="269"/>
      <c r="E485" s="400"/>
      <c r="F485" s="329">
        <f>SUM(F480:F484)</f>
        <v>100215</v>
      </c>
      <c r="G485" s="329">
        <f>SUM(G480:G484)</f>
        <v>21988.64</v>
      </c>
      <c r="H485" s="227">
        <f t="shared" si="20"/>
        <v>0.21941465848425884</v>
      </c>
    </row>
    <row r="486" spans="1:8" s="16" customFormat="1" ht="19.5" customHeight="1">
      <c r="A486" s="73"/>
      <c r="B486" s="156" t="s">
        <v>384</v>
      </c>
      <c r="C486" s="280"/>
      <c r="D486" s="174" t="s">
        <v>385</v>
      </c>
      <c r="E486" s="337"/>
      <c r="F486" s="321"/>
      <c r="G486" s="321"/>
      <c r="H486" s="222"/>
    </row>
    <row r="487" spans="1:8" s="16" customFormat="1" ht="20.25" customHeight="1">
      <c r="A487" s="73"/>
      <c r="B487" s="105"/>
      <c r="C487" s="158" t="s">
        <v>378</v>
      </c>
      <c r="D487" s="262" t="s">
        <v>379</v>
      </c>
      <c r="E487" s="337" t="s">
        <v>17</v>
      </c>
      <c r="F487" s="321">
        <v>61957</v>
      </c>
      <c r="G487" s="321">
        <v>25925.63</v>
      </c>
      <c r="H487" s="222">
        <f>G487/F487</f>
        <v>0.418445534806398</v>
      </c>
    </row>
    <row r="488" spans="1:8" s="16" customFormat="1" ht="16.5" customHeight="1">
      <c r="A488" s="73"/>
      <c r="B488" s="105"/>
      <c r="C488" s="330"/>
      <c r="D488" s="269"/>
      <c r="E488" s="400"/>
      <c r="F488" s="329">
        <f>SUM(F487)</f>
        <v>61957</v>
      </c>
      <c r="G488" s="329">
        <f>SUM(G487)</f>
        <v>25925.63</v>
      </c>
      <c r="H488" s="227">
        <f>G488/F488</f>
        <v>0.418445534806398</v>
      </c>
    </row>
    <row r="489" spans="1:8" s="16" customFormat="1" ht="19.5" customHeight="1">
      <c r="A489" s="73"/>
      <c r="B489" s="71" t="s">
        <v>151</v>
      </c>
      <c r="C489" s="157"/>
      <c r="D489" s="174" t="s">
        <v>152</v>
      </c>
      <c r="E489" s="337"/>
      <c r="F489" s="321"/>
      <c r="G489" s="321"/>
      <c r="H489" s="222"/>
    </row>
    <row r="490" spans="1:8" s="16" customFormat="1" ht="24.75" customHeight="1">
      <c r="A490" s="73"/>
      <c r="B490" s="130"/>
      <c r="C490" s="136" t="s">
        <v>270</v>
      </c>
      <c r="D490" s="262" t="s">
        <v>271</v>
      </c>
      <c r="E490" s="337" t="s">
        <v>17</v>
      </c>
      <c r="F490" s="321">
        <v>1482</v>
      </c>
      <c r="G490" s="321">
        <v>555.15</v>
      </c>
      <c r="H490" s="222">
        <f aca="true" t="shared" si="21" ref="H490:H508">G490/F490</f>
        <v>0.37459514170040487</v>
      </c>
    </row>
    <row r="491" spans="1:8" s="16" customFormat="1" ht="16.5" customHeight="1">
      <c r="A491" s="73"/>
      <c r="B491" s="98"/>
      <c r="C491" s="136" t="s">
        <v>203</v>
      </c>
      <c r="D491" s="262" t="s">
        <v>204</v>
      </c>
      <c r="E491" s="337" t="s">
        <v>17</v>
      </c>
      <c r="F491" s="321">
        <v>269766</v>
      </c>
      <c r="G491" s="321">
        <v>110181.09</v>
      </c>
      <c r="H491" s="222">
        <f t="shared" si="21"/>
        <v>0.408432085585285</v>
      </c>
    </row>
    <row r="492" spans="1:8" s="16" customFormat="1" ht="16.5" customHeight="1">
      <c r="A492" s="73"/>
      <c r="B492" s="98"/>
      <c r="C492" s="136" t="s">
        <v>205</v>
      </c>
      <c r="D492" s="262" t="s">
        <v>206</v>
      </c>
      <c r="E492" s="337" t="s">
        <v>17</v>
      </c>
      <c r="F492" s="321">
        <v>16824</v>
      </c>
      <c r="G492" s="321">
        <v>16042.99</v>
      </c>
      <c r="H492" s="222">
        <f t="shared" si="21"/>
        <v>0.9535776271992392</v>
      </c>
    </row>
    <row r="493" spans="1:8" s="16" customFormat="1" ht="18.75" customHeight="1">
      <c r="A493" s="73"/>
      <c r="B493" s="98"/>
      <c r="C493" s="136" t="s">
        <v>207</v>
      </c>
      <c r="D493" s="262" t="s">
        <v>208</v>
      </c>
      <c r="E493" s="337" t="s">
        <v>17</v>
      </c>
      <c r="F493" s="321">
        <v>45324</v>
      </c>
      <c r="G493" s="321">
        <v>19913.66</v>
      </c>
      <c r="H493" s="222">
        <f t="shared" si="21"/>
        <v>0.43936236872297235</v>
      </c>
    </row>
    <row r="494" spans="1:8" s="16" customFormat="1" ht="16.5" customHeight="1">
      <c r="A494" s="73"/>
      <c r="B494" s="98"/>
      <c r="C494" s="136" t="s">
        <v>209</v>
      </c>
      <c r="D494" s="262" t="s">
        <v>210</v>
      </c>
      <c r="E494" s="337" t="s">
        <v>17</v>
      </c>
      <c r="F494" s="321">
        <v>6913</v>
      </c>
      <c r="G494" s="321">
        <v>2820.84</v>
      </c>
      <c r="H494" s="222">
        <f t="shared" si="21"/>
        <v>0.40804860407927096</v>
      </c>
    </row>
    <row r="495" spans="1:8" s="16" customFormat="1" ht="19.5" customHeight="1">
      <c r="A495" s="75"/>
      <c r="B495" s="102"/>
      <c r="C495" s="264" t="s">
        <v>212</v>
      </c>
      <c r="D495" s="265" t="s">
        <v>213</v>
      </c>
      <c r="E495" s="406" t="s">
        <v>188</v>
      </c>
      <c r="F495" s="323">
        <v>2700</v>
      </c>
      <c r="G495" s="323">
        <v>600</v>
      </c>
      <c r="H495" s="222">
        <f t="shared" si="21"/>
        <v>0.2222222222222222</v>
      </c>
    </row>
    <row r="496" spans="1:8" s="16" customFormat="1" ht="19.5" customHeight="1">
      <c r="A496" s="50"/>
      <c r="B496" s="70"/>
      <c r="C496" s="253" t="s">
        <v>214</v>
      </c>
      <c r="D496" s="254" t="s">
        <v>215</v>
      </c>
      <c r="E496" s="424" t="s">
        <v>17</v>
      </c>
      <c r="F496" s="319">
        <v>5000</v>
      </c>
      <c r="G496" s="319">
        <v>4114.19</v>
      </c>
      <c r="H496" s="222">
        <f t="shared" si="21"/>
        <v>0.822838</v>
      </c>
    </row>
    <row r="497" spans="1:8" s="16" customFormat="1" ht="19.5" customHeight="1">
      <c r="A497" s="54"/>
      <c r="B497" s="73"/>
      <c r="C497" s="264" t="s">
        <v>186</v>
      </c>
      <c r="D497" s="262" t="s">
        <v>187</v>
      </c>
      <c r="E497" s="337" t="s">
        <v>188</v>
      </c>
      <c r="F497" s="321">
        <v>950</v>
      </c>
      <c r="G497" s="321">
        <v>341.6</v>
      </c>
      <c r="H497" s="222">
        <f t="shared" si="21"/>
        <v>0.35957894736842105</v>
      </c>
    </row>
    <row r="498" spans="1:8" s="16" customFormat="1" ht="19.5" customHeight="1">
      <c r="A498" s="54"/>
      <c r="B498" s="73"/>
      <c r="C498" s="253" t="s">
        <v>218</v>
      </c>
      <c r="D498" s="262" t="s">
        <v>219</v>
      </c>
      <c r="E498" s="337" t="s">
        <v>188</v>
      </c>
      <c r="F498" s="321">
        <v>680</v>
      </c>
      <c r="G498" s="321">
        <v>248</v>
      </c>
      <c r="H498" s="222">
        <f t="shared" si="21"/>
        <v>0.36470588235294116</v>
      </c>
    </row>
    <row r="499" spans="1:8" s="16" customFormat="1" ht="19.5" customHeight="1">
      <c r="A499" s="54"/>
      <c r="B499" s="73"/>
      <c r="C499" s="264" t="s">
        <v>198</v>
      </c>
      <c r="D499" s="265" t="s">
        <v>199</v>
      </c>
      <c r="E499" s="406" t="s">
        <v>188</v>
      </c>
      <c r="F499" s="323">
        <v>17544</v>
      </c>
      <c r="G499" s="323">
        <v>6163.36</v>
      </c>
      <c r="H499" s="222">
        <f t="shared" si="21"/>
        <v>0.3513087095303237</v>
      </c>
    </row>
    <row r="500" spans="1:8" s="16" customFormat="1" ht="19.5" customHeight="1">
      <c r="A500" s="54"/>
      <c r="B500" s="73"/>
      <c r="C500" s="253">
        <v>4350</v>
      </c>
      <c r="D500" s="254" t="s">
        <v>355</v>
      </c>
      <c r="E500" s="424" t="s">
        <v>188</v>
      </c>
      <c r="F500" s="319">
        <v>200</v>
      </c>
      <c r="G500" s="319">
        <v>0</v>
      </c>
      <c r="H500" s="222">
        <f t="shared" si="21"/>
        <v>0</v>
      </c>
    </row>
    <row r="501" spans="1:8" s="16" customFormat="1" ht="30" customHeight="1">
      <c r="A501" s="54"/>
      <c r="B501" s="73"/>
      <c r="C501" s="136" t="s">
        <v>224</v>
      </c>
      <c r="D501" s="262" t="s">
        <v>225</v>
      </c>
      <c r="E501" s="337" t="s">
        <v>17</v>
      </c>
      <c r="F501" s="321">
        <v>2400</v>
      </c>
      <c r="G501" s="321">
        <v>1148.91</v>
      </c>
      <c r="H501" s="222">
        <f t="shared" si="21"/>
        <v>0.47871250000000004</v>
      </c>
    </row>
    <row r="502" spans="1:8" s="16" customFormat="1" ht="16.5" customHeight="1">
      <c r="A502" s="54"/>
      <c r="B502" s="73"/>
      <c r="C502" s="136" t="s">
        <v>227</v>
      </c>
      <c r="D502" s="262" t="s">
        <v>228</v>
      </c>
      <c r="E502" s="337" t="s">
        <v>17</v>
      </c>
      <c r="F502" s="321">
        <v>3280</v>
      </c>
      <c r="G502" s="321">
        <v>1871.55</v>
      </c>
      <c r="H502" s="222">
        <f t="shared" si="21"/>
        <v>0.5705945121951219</v>
      </c>
    </row>
    <row r="503" spans="1:8" s="16" customFormat="1" ht="16.5" customHeight="1">
      <c r="A503" s="54"/>
      <c r="B503" s="73"/>
      <c r="C503" s="136" t="s">
        <v>200</v>
      </c>
      <c r="D503" s="262" t="s">
        <v>201</v>
      </c>
      <c r="E503" s="337" t="s">
        <v>17</v>
      </c>
      <c r="F503" s="321">
        <v>1400</v>
      </c>
      <c r="G503" s="321">
        <v>686</v>
      </c>
      <c r="H503" s="222">
        <f t="shared" si="21"/>
        <v>0.49</v>
      </c>
    </row>
    <row r="504" spans="1:8" s="16" customFormat="1" ht="24.75" customHeight="1">
      <c r="A504" s="54"/>
      <c r="B504" s="73"/>
      <c r="C504" s="136" t="s">
        <v>230</v>
      </c>
      <c r="D504" s="262" t="s">
        <v>231</v>
      </c>
      <c r="E504" s="337" t="s">
        <v>17</v>
      </c>
      <c r="F504" s="321">
        <v>7253</v>
      </c>
      <c r="G504" s="321">
        <v>6830.27</v>
      </c>
      <c r="H504" s="222">
        <f t="shared" si="21"/>
        <v>0.9417165310905833</v>
      </c>
    </row>
    <row r="505" spans="1:8" s="16" customFormat="1" ht="25.5" customHeight="1">
      <c r="A505" s="54"/>
      <c r="B505" s="73"/>
      <c r="C505" s="264" t="s">
        <v>238</v>
      </c>
      <c r="D505" s="262" t="s">
        <v>239</v>
      </c>
      <c r="E505" s="337" t="s">
        <v>17</v>
      </c>
      <c r="F505" s="321">
        <v>4000</v>
      </c>
      <c r="G505" s="321">
        <v>2458</v>
      </c>
      <c r="H505" s="222">
        <f t="shared" si="21"/>
        <v>0.6145</v>
      </c>
    </row>
    <row r="506" spans="1:8" s="16" customFormat="1" ht="25.5" customHeight="1">
      <c r="A506" s="54"/>
      <c r="B506" s="73"/>
      <c r="C506" s="258" t="s">
        <v>257</v>
      </c>
      <c r="D506" s="262" t="s">
        <v>258</v>
      </c>
      <c r="E506" s="337" t="s">
        <v>188</v>
      </c>
      <c r="F506" s="321">
        <v>900</v>
      </c>
      <c r="G506" s="321">
        <v>120.78</v>
      </c>
      <c r="H506" s="222">
        <f t="shared" si="21"/>
        <v>0.1342</v>
      </c>
    </row>
    <row r="507" spans="1:8" s="16" customFormat="1" ht="25.5" customHeight="1">
      <c r="A507" s="54"/>
      <c r="B507" s="73"/>
      <c r="C507" s="136" t="s">
        <v>259</v>
      </c>
      <c r="D507" s="262" t="s">
        <v>260</v>
      </c>
      <c r="E507" s="337" t="s">
        <v>188</v>
      </c>
      <c r="F507" s="321">
        <v>5156</v>
      </c>
      <c r="G507" s="321">
        <v>1348.48</v>
      </c>
      <c r="H507" s="222">
        <f t="shared" si="21"/>
        <v>0.26153607447633825</v>
      </c>
    </row>
    <row r="508" spans="1:8" s="16" customFormat="1" ht="20.25" customHeight="1">
      <c r="A508" s="54"/>
      <c r="B508" s="75"/>
      <c r="C508" s="348"/>
      <c r="D508" s="272"/>
      <c r="E508" s="342"/>
      <c r="F508" s="343">
        <f>SUM(F490:F507)</f>
        <v>391772</v>
      </c>
      <c r="G508" s="343">
        <f>SUM(G490:G507)</f>
        <v>175444.86999999997</v>
      </c>
      <c r="H508" s="227">
        <f t="shared" si="21"/>
        <v>0.4478239128881083</v>
      </c>
    </row>
    <row r="509" spans="1:8" s="16" customFormat="1" ht="27.75" customHeight="1">
      <c r="A509" s="73"/>
      <c r="B509" s="156" t="s">
        <v>386</v>
      </c>
      <c r="C509" s="286"/>
      <c r="D509" s="287" t="s">
        <v>387</v>
      </c>
      <c r="E509" s="424"/>
      <c r="F509" s="319"/>
      <c r="G509" s="319"/>
      <c r="H509" s="222"/>
    </row>
    <row r="510" spans="1:8" s="16" customFormat="1" ht="27.75" customHeight="1">
      <c r="A510" s="73"/>
      <c r="B510" s="375"/>
      <c r="C510" s="282">
        <v>4110</v>
      </c>
      <c r="D510" s="429" t="s">
        <v>388</v>
      </c>
      <c r="E510" s="337" t="s">
        <v>188</v>
      </c>
      <c r="F510" s="426">
        <v>115</v>
      </c>
      <c r="G510" s="426">
        <v>0</v>
      </c>
      <c r="H510" s="222">
        <f>G510/F510</f>
        <v>0</v>
      </c>
    </row>
    <row r="511" spans="1:8" s="16" customFormat="1" ht="27.75" customHeight="1">
      <c r="A511" s="73"/>
      <c r="B511" s="375"/>
      <c r="C511" s="282">
        <v>4120</v>
      </c>
      <c r="D511" s="429" t="s">
        <v>210</v>
      </c>
      <c r="E511" s="337" t="s">
        <v>188</v>
      </c>
      <c r="F511" s="426">
        <v>18</v>
      </c>
      <c r="G511" s="426">
        <v>0</v>
      </c>
      <c r="H511" s="222">
        <f>G511/F511</f>
        <v>0</v>
      </c>
    </row>
    <row r="512" spans="1:8" s="16" customFormat="1" ht="27.75" customHeight="1">
      <c r="A512" s="73"/>
      <c r="B512" s="375"/>
      <c r="C512" s="282">
        <v>4170</v>
      </c>
      <c r="D512" s="429" t="s">
        <v>213</v>
      </c>
      <c r="E512" s="337" t="s">
        <v>188</v>
      </c>
      <c r="F512" s="426">
        <v>710</v>
      </c>
      <c r="G512" s="426">
        <v>162</v>
      </c>
      <c r="H512" s="222">
        <f>G512/F512</f>
        <v>0.22816901408450704</v>
      </c>
    </row>
    <row r="513" spans="1:8" s="16" customFormat="1" ht="18" customHeight="1">
      <c r="A513" s="73"/>
      <c r="B513" s="105"/>
      <c r="C513" s="158" t="s">
        <v>198</v>
      </c>
      <c r="D513" s="262" t="s">
        <v>199</v>
      </c>
      <c r="E513" s="337" t="s">
        <v>188</v>
      </c>
      <c r="F513" s="321">
        <v>3760</v>
      </c>
      <c r="G513" s="321">
        <v>360</v>
      </c>
      <c r="H513" s="222">
        <f>G513/F513</f>
        <v>0.09574468085106383</v>
      </c>
    </row>
    <row r="514" spans="1:8" s="16" customFormat="1" ht="16.5" customHeight="1">
      <c r="A514" s="73"/>
      <c r="B514" s="105"/>
      <c r="C514" s="330"/>
      <c r="D514" s="269"/>
      <c r="E514" s="400"/>
      <c r="F514" s="329">
        <f>SUM(F510:F513)</f>
        <v>4603</v>
      </c>
      <c r="G514" s="329">
        <f>SUM(G510:G513)</f>
        <v>522</v>
      </c>
      <c r="H514" s="227">
        <f>G514/F514</f>
        <v>0.1134043015424723</v>
      </c>
    </row>
    <row r="515" spans="1:8" s="16" customFormat="1" ht="19.5" customHeight="1">
      <c r="A515" s="73"/>
      <c r="B515" s="71" t="s">
        <v>153</v>
      </c>
      <c r="C515" s="157"/>
      <c r="D515" s="174" t="s">
        <v>14</v>
      </c>
      <c r="E515" s="337"/>
      <c r="F515" s="321"/>
      <c r="G515" s="321"/>
      <c r="H515" s="222"/>
    </row>
    <row r="516" spans="1:8" s="16" customFormat="1" ht="16.5" customHeight="1">
      <c r="A516" s="73"/>
      <c r="B516" s="130"/>
      <c r="C516" s="136" t="s">
        <v>378</v>
      </c>
      <c r="D516" s="262" t="s">
        <v>379</v>
      </c>
      <c r="E516" s="337" t="s">
        <v>17</v>
      </c>
      <c r="F516" s="321">
        <v>43199</v>
      </c>
      <c r="G516" s="321">
        <v>24154.32</v>
      </c>
      <c r="H516" s="222">
        <f aca="true" t="shared" si="22" ref="H516:H536">G516/F516</f>
        <v>0.5591407208500196</v>
      </c>
    </row>
    <row r="517" spans="1:8" s="16" customFormat="1" ht="16.5" customHeight="1">
      <c r="A517" s="73"/>
      <c r="B517" s="98"/>
      <c r="C517" s="136">
        <v>3119</v>
      </c>
      <c r="D517" s="262" t="s">
        <v>379</v>
      </c>
      <c r="E517" s="337" t="s">
        <v>188</v>
      </c>
      <c r="F517" s="321">
        <v>10877.37</v>
      </c>
      <c r="G517" s="321">
        <v>0</v>
      </c>
      <c r="H517" s="222">
        <f t="shared" si="22"/>
        <v>0</v>
      </c>
    </row>
    <row r="518" spans="1:8" s="16" customFormat="1" ht="16.5" customHeight="1">
      <c r="A518" s="73"/>
      <c r="B518" s="98"/>
      <c r="C518" s="136">
        <v>4018</v>
      </c>
      <c r="D518" s="262" t="s">
        <v>204</v>
      </c>
      <c r="E518" s="337" t="s">
        <v>188</v>
      </c>
      <c r="F518" s="321">
        <v>18050.95</v>
      </c>
      <c r="G518" s="321">
        <v>0</v>
      </c>
      <c r="H518" s="222">
        <f t="shared" si="22"/>
        <v>0</v>
      </c>
    </row>
    <row r="519" spans="1:8" s="16" customFormat="1" ht="16.5" customHeight="1">
      <c r="A519" s="73"/>
      <c r="B519" s="98"/>
      <c r="C519" s="136">
        <v>4019</v>
      </c>
      <c r="D519" s="262" t="s">
        <v>204</v>
      </c>
      <c r="E519" s="337" t="s">
        <v>188</v>
      </c>
      <c r="F519" s="321">
        <v>955.64</v>
      </c>
      <c r="G519" s="321">
        <v>0</v>
      </c>
      <c r="H519" s="222">
        <f t="shared" si="22"/>
        <v>0</v>
      </c>
    </row>
    <row r="520" spans="1:8" s="16" customFormat="1" ht="16.5" customHeight="1">
      <c r="A520" s="75"/>
      <c r="B520" s="102"/>
      <c r="C520" s="264">
        <v>4118</v>
      </c>
      <c r="D520" s="265" t="s">
        <v>208</v>
      </c>
      <c r="E520" s="406" t="s">
        <v>188</v>
      </c>
      <c r="F520" s="323">
        <v>2875.52</v>
      </c>
      <c r="G520" s="323">
        <v>0</v>
      </c>
      <c r="H520" s="222">
        <f t="shared" si="22"/>
        <v>0</v>
      </c>
    </row>
    <row r="521" spans="1:8" s="16" customFormat="1" ht="16.5" customHeight="1">
      <c r="A521" s="70"/>
      <c r="B521" s="130"/>
      <c r="C521" s="253">
        <v>4119</v>
      </c>
      <c r="D521" s="254" t="s">
        <v>208</v>
      </c>
      <c r="E521" s="424" t="s">
        <v>188</v>
      </c>
      <c r="F521" s="319">
        <v>152.23</v>
      </c>
      <c r="G521" s="319">
        <v>0</v>
      </c>
      <c r="H521" s="222">
        <f t="shared" si="22"/>
        <v>0</v>
      </c>
    </row>
    <row r="522" spans="1:8" s="16" customFormat="1" ht="16.5" customHeight="1">
      <c r="A522" s="73"/>
      <c r="B522" s="98"/>
      <c r="C522" s="264">
        <v>4128</v>
      </c>
      <c r="D522" s="262" t="s">
        <v>210</v>
      </c>
      <c r="E522" s="337" t="s">
        <v>188</v>
      </c>
      <c r="F522" s="321">
        <v>442.25</v>
      </c>
      <c r="G522" s="321">
        <v>0</v>
      </c>
      <c r="H522" s="222">
        <f t="shared" si="22"/>
        <v>0</v>
      </c>
    </row>
    <row r="523" spans="1:8" s="16" customFormat="1" ht="16.5" customHeight="1">
      <c r="A523" s="73"/>
      <c r="B523" s="98"/>
      <c r="C523" s="253">
        <v>4129</v>
      </c>
      <c r="D523" s="262" t="s">
        <v>210</v>
      </c>
      <c r="E523" s="337" t="s">
        <v>188</v>
      </c>
      <c r="F523" s="321">
        <v>23.41</v>
      </c>
      <c r="G523" s="321">
        <v>0</v>
      </c>
      <c r="H523" s="222">
        <f t="shared" si="22"/>
        <v>0</v>
      </c>
    </row>
    <row r="524" spans="1:8" s="16" customFormat="1" ht="16.5" customHeight="1">
      <c r="A524" s="73"/>
      <c r="B524" s="98"/>
      <c r="C524" s="136">
        <v>4170</v>
      </c>
      <c r="D524" s="262" t="s">
        <v>213</v>
      </c>
      <c r="E524" s="337" t="s">
        <v>188</v>
      </c>
      <c r="F524" s="321">
        <v>1400</v>
      </c>
      <c r="G524" s="321">
        <v>0</v>
      </c>
      <c r="H524" s="222">
        <f t="shared" si="22"/>
        <v>0</v>
      </c>
    </row>
    <row r="525" spans="1:8" s="16" customFormat="1" ht="16.5" customHeight="1">
      <c r="A525" s="73"/>
      <c r="B525" s="98"/>
      <c r="C525" s="264">
        <v>4178</v>
      </c>
      <c r="D525" s="265" t="s">
        <v>213</v>
      </c>
      <c r="E525" s="406" t="s">
        <v>188</v>
      </c>
      <c r="F525" s="323">
        <v>5622.35</v>
      </c>
      <c r="G525" s="323">
        <v>0</v>
      </c>
      <c r="H525" s="222">
        <f t="shared" si="22"/>
        <v>0</v>
      </c>
    </row>
    <row r="526" spans="1:8" s="16" customFormat="1" ht="16.5" customHeight="1">
      <c r="A526" s="73"/>
      <c r="B526" s="98"/>
      <c r="C526" s="253">
        <v>4179</v>
      </c>
      <c r="D526" s="254" t="s">
        <v>213</v>
      </c>
      <c r="E526" s="424" t="s">
        <v>188</v>
      </c>
      <c r="F526" s="319">
        <v>297.65</v>
      </c>
      <c r="G526" s="319">
        <v>0</v>
      </c>
      <c r="H526" s="222">
        <f t="shared" si="22"/>
        <v>0</v>
      </c>
    </row>
    <row r="527" spans="1:8" s="16" customFormat="1" ht="16.5" customHeight="1">
      <c r="A527" s="73"/>
      <c r="B527" s="98"/>
      <c r="C527" s="136">
        <v>4210</v>
      </c>
      <c r="D527" s="262" t="s">
        <v>215</v>
      </c>
      <c r="E527" s="337" t="s">
        <v>188</v>
      </c>
      <c r="F527" s="321">
        <v>2600</v>
      </c>
      <c r="G527" s="321">
        <v>0</v>
      </c>
      <c r="H527" s="222">
        <f t="shared" si="22"/>
        <v>0</v>
      </c>
    </row>
    <row r="528" spans="1:8" s="16" customFormat="1" ht="16.5" customHeight="1">
      <c r="A528" s="73"/>
      <c r="B528" s="98"/>
      <c r="C528" s="136">
        <v>4218</v>
      </c>
      <c r="D528" s="262" t="s">
        <v>215</v>
      </c>
      <c r="E528" s="337" t="s">
        <v>188</v>
      </c>
      <c r="F528" s="321">
        <v>18884.84</v>
      </c>
      <c r="G528" s="321">
        <v>0</v>
      </c>
      <c r="H528" s="222">
        <f t="shared" si="22"/>
        <v>0</v>
      </c>
    </row>
    <row r="529" spans="1:8" s="16" customFormat="1" ht="16.5" customHeight="1">
      <c r="A529" s="73"/>
      <c r="B529" s="98"/>
      <c r="C529" s="136">
        <v>4219</v>
      </c>
      <c r="D529" s="262" t="s">
        <v>215</v>
      </c>
      <c r="E529" s="337" t="s">
        <v>188</v>
      </c>
      <c r="F529" s="321">
        <v>999.79</v>
      </c>
      <c r="G529" s="321">
        <v>0</v>
      </c>
      <c r="H529" s="222">
        <f t="shared" si="22"/>
        <v>0</v>
      </c>
    </row>
    <row r="530" spans="1:8" s="16" customFormat="1" ht="16.5" customHeight="1">
      <c r="A530" s="73"/>
      <c r="B530" s="98"/>
      <c r="C530" s="136">
        <v>4300</v>
      </c>
      <c r="D530" s="262" t="s">
        <v>199</v>
      </c>
      <c r="E530" s="337" t="s">
        <v>188</v>
      </c>
      <c r="F530" s="321">
        <v>3000</v>
      </c>
      <c r="G530" s="321">
        <v>0</v>
      </c>
      <c r="H530" s="222">
        <f t="shared" si="22"/>
        <v>0</v>
      </c>
    </row>
    <row r="531" spans="1:8" s="16" customFormat="1" ht="16.5" customHeight="1">
      <c r="A531" s="73"/>
      <c r="B531" s="98"/>
      <c r="C531" s="136">
        <v>4308</v>
      </c>
      <c r="D531" s="262" t="s">
        <v>199</v>
      </c>
      <c r="E531" s="337" t="s">
        <v>188</v>
      </c>
      <c r="F531" s="321">
        <v>41863.69</v>
      </c>
      <c r="G531" s="321">
        <v>0</v>
      </c>
      <c r="H531" s="222">
        <f t="shared" si="22"/>
        <v>0</v>
      </c>
    </row>
    <row r="532" spans="1:8" s="16" customFormat="1" ht="16.5" customHeight="1">
      <c r="A532" s="73"/>
      <c r="B532" s="98"/>
      <c r="C532" s="136">
        <v>4309</v>
      </c>
      <c r="D532" s="262" t="s">
        <v>199</v>
      </c>
      <c r="E532" s="337" t="s">
        <v>188</v>
      </c>
      <c r="F532" s="321">
        <v>2216.31</v>
      </c>
      <c r="G532" s="321">
        <v>0</v>
      </c>
      <c r="H532" s="222">
        <f t="shared" si="22"/>
        <v>0</v>
      </c>
    </row>
    <row r="533" spans="1:8" s="16" customFormat="1" ht="16.5" customHeight="1">
      <c r="A533" s="73"/>
      <c r="B533" s="98"/>
      <c r="C533" s="136">
        <v>4418</v>
      </c>
      <c r="D533" s="262" t="s">
        <v>228</v>
      </c>
      <c r="E533" s="337" t="s">
        <v>188</v>
      </c>
      <c r="F533" s="321">
        <v>315.31</v>
      </c>
      <c r="G533" s="321">
        <v>0</v>
      </c>
      <c r="H533" s="222">
        <f t="shared" si="22"/>
        <v>0</v>
      </c>
    </row>
    <row r="534" spans="1:8" s="16" customFormat="1" ht="16.5" customHeight="1">
      <c r="A534" s="73"/>
      <c r="B534" s="98"/>
      <c r="C534" s="136">
        <v>4419</v>
      </c>
      <c r="D534" s="262" t="s">
        <v>228</v>
      </c>
      <c r="E534" s="337" t="s">
        <v>188</v>
      </c>
      <c r="F534" s="321">
        <v>16.69</v>
      </c>
      <c r="G534" s="321">
        <v>0</v>
      </c>
      <c r="H534" s="222">
        <f t="shared" si="22"/>
        <v>0</v>
      </c>
    </row>
    <row r="535" spans="1:8" s="16" customFormat="1" ht="16.5" customHeight="1">
      <c r="A535" s="73"/>
      <c r="B535" s="98"/>
      <c r="C535" s="293"/>
      <c r="D535" s="269"/>
      <c r="E535" s="430"/>
      <c r="F535" s="329">
        <f>SUM(F516:F534)</f>
        <v>153793</v>
      </c>
      <c r="G535" s="329">
        <f>SUM(G516:G534)</f>
        <v>24154.32</v>
      </c>
      <c r="H535" s="227">
        <f t="shared" si="22"/>
        <v>0.15705734331211432</v>
      </c>
    </row>
    <row r="536" spans="1:8" s="390" customFormat="1" ht="16.5" customHeight="1">
      <c r="A536" s="391"/>
      <c r="B536" s="401"/>
      <c r="C536" s="356"/>
      <c r="D536" s="402"/>
      <c r="E536" s="431"/>
      <c r="F536" s="365">
        <f>F475+F478+F485+F488+F508+F514+F535</f>
        <v>1514596.3900000001</v>
      </c>
      <c r="G536" s="365">
        <f>G475+G478+G485+G488+G508+G514+G535</f>
        <v>594555.5199999999</v>
      </c>
      <c r="H536" s="233">
        <f t="shared" si="22"/>
        <v>0.3925504668606795</v>
      </c>
    </row>
    <row r="537" spans="1:8" s="16" customFormat="1" ht="19.5" customHeight="1">
      <c r="A537" s="412" t="s">
        <v>157</v>
      </c>
      <c r="B537" s="432"/>
      <c r="C537" s="229"/>
      <c r="D537" s="269" t="s">
        <v>158</v>
      </c>
      <c r="E537" s="336"/>
      <c r="F537" s="321"/>
      <c r="G537" s="321"/>
      <c r="H537" s="222"/>
    </row>
    <row r="538" spans="1:8" s="16" customFormat="1" ht="43.5" customHeight="1">
      <c r="A538" s="163"/>
      <c r="B538" s="286" t="s">
        <v>159</v>
      </c>
      <c r="C538" s="377"/>
      <c r="D538" s="174" t="s">
        <v>160</v>
      </c>
      <c r="E538" s="337"/>
      <c r="F538" s="321"/>
      <c r="G538" s="321"/>
      <c r="H538" s="222"/>
    </row>
    <row r="539" spans="1:8" s="16" customFormat="1" ht="19.5" customHeight="1">
      <c r="A539" s="25"/>
      <c r="B539" s="159"/>
      <c r="C539" s="136" t="s">
        <v>198</v>
      </c>
      <c r="D539" s="262" t="s">
        <v>199</v>
      </c>
      <c r="E539" s="337" t="s">
        <v>188</v>
      </c>
      <c r="F539" s="321">
        <v>9820</v>
      </c>
      <c r="G539" s="321">
        <v>0</v>
      </c>
      <c r="H539" s="222">
        <f>G539/F539</f>
        <v>0</v>
      </c>
    </row>
    <row r="540" spans="1:8" s="16" customFormat="1" ht="14.25" customHeight="1">
      <c r="A540" s="25"/>
      <c r="B540" s="159"/>
      <c r="C540" s="293"/>
      <c r="D540" s="269"/>
      <c r="E540" s="400"/>
      <c r="F540" s="329">
        <f>SUM(F539)</f>
        <v>9820</v>
      </c>
      <c r="G540" s="329">
        <f>SUM(G539)</f>
        <v>0</v>
      </c>
      <c r="H540" s="227">
        <f>G540/F540</f>
        <v>0</v>
      </c>
    </row>
    <row r="541" spans="1:8" s="390" customFormat="1" ht="18" customHeight="1">
      <c r="A541" s="433"/>
      <c r="B541" s="434"/>
      <c r="C541" s="435"/>
      <c r="D541" s="409"/>
      <c r="E541" s="410"/>
      <c r="F541" s="332">
        <f>SUM(F540)</f>
        <v>9820</v>
      </c>
      <c r="G541" s="332">
        <f>SUM(G540)</f>
        <v>0</v>
      </c>
      <c r="H541" s="233">
        <f>G541/F541</f>
        <v>0</v>
      </c>
    </row>
    <row r="542" spans="1:8" s="16" customFormat="1" ht="19.5" customHeight="1">
      <c r="A542" s="25"/>
      <c r="B542" s="157" t="s">
        <v>163</v>
      </c>
      <c r="C542" s="377"/>
      <c r="D542" s="174" t="s">
        <v>164</v>
      </c>
      <c r="E542" s="337"/>
      <c r="F542" s="321"/>
      <c r="G542" s="321"/>
      <c r="H542" s="222"/>
    </row>
    <row r="543" spans="1:8" ht="16.5" customHeight="1">
      <c r="A543" s="25"/>
      <c r="B543" s="58"/>
      <c r="C543" s="326">
        <v>3260</v>
      </c>
      <c r="D543" s="262" t="s">
        <v>360</v>
      </c>
      <c r="E543" s="337" t="s">
        <v>188</v>
      </c>
      <c r="F543" s="321">
        <v>12288</v>
      </c>
      <c r="G543" s="321">
        <v>2998.8</v>
      </c>
      <c r="H543" s="222">
        <f>G543/F543</f>
        <v>0.24404296875</v>
      </c>
    </row>
    <row r="544" spans="1:8" s="16" customFormat="1" ht="15" customHeight="1">
      <c r="A544" s="25"/>
      <c r="B544" s="159"/>
      <c r="C544" s="293"/>
      <c r="D544" s="269"/>
      <c r="E544" s="400"/>
      <c r="F544" s="329">
        <f>SUM(F543)</f>
        <v>12288</v>
      </c>
      <c r="G544" s="329">
        <f>SUM(G543)</f>
        <v>2998.8</v>
      </c>
      <c r="H544" s="227">
        <f>G544/F544</f>
        <v>0.24404296875</v>
      </c>
    </row>
    <row r="545" spans="1:8" s="390" customFormat="1" ht="19.5" customHeight="1">
      <c r="A545" s="433"/>
      <c r="B545" s="434"/>
      <c r="C545" s="435"/>
      <c r="D545" s="409"/>
      <c r="E545" s="410"/>
      <c r="F545" s="332">
        <f>F541+F544</f>
        <v>22108</v>
      </c>
      <c r="G545" s="332">
        <f>G541+G544</f>
        <v>2998.8</v>
      </c>
      <c r="H545" s="233">
        <f>G545/F545</f>
        <v>0.13564320607924735</v>
      </c>
    </row>
    <row r="546" spans="1:8" s="16" customFormat="1" ht="24" customHeight="1">
      <c r="A546" s="122" t="s">
        <v>165</v>
      </c>
      <c r="B546" s="229"/>
      <c r="C546" s="268"/>
      <c r="D546" s="269" t="s">
        <v>166</v>
      </c>
      <c r="E546" s="336"/>
      <c r="F546" s="321"/>
      <c r="G546" s="321"/>
      <c r="H546" s="222"/>
    </row>
    <row r="547" spans="1:8" s="16" customFormat="1" ht="16.5" customHeight="1">
      <c r="A547" s="70"/>
      <c r="B547" s="423" t="s">
        <v>167</v>
      </c>
      <c r="C547" s="377"/>
      <c r="D547" s="174" t="s">
        <v>168</v>
      </c>
      <c r="E547" s="337"/>
      <c r="F547" s="321"/>
      <c r="G547" s="321"/>
      <c r="H547" s="222"/>
    </row>
    <row r="548" spans="1:8" s="16" customFormat="1" ht="27" customHeight="1">
      <c r="A548" s="75"/>
      <c r="B548" s="326"/>
      <c r="C548" s="264" t="s">
        <v>270</v>
      </c>
      <c r="D548" s="265" t="s">
        <v>271</v>
      </c>
      <c r="E548" s="406" t="s">
        <v>188</v>
      </c>
      <c r="F548" s="323">
        <v>600</v>
      </c>
      <c r="G548" s="323">
        <v>255</v>
      </c>
      <c r="H548" s="222">
        <f aca="true" t="shared" si="23" ref="H548:H566">G548/F548</f>
        <v>0.425</v>
      </c>
    </row>
    <row r="549" spans="1:8" s="16" customFormat="1" ht="16.5" customHeight="1">
      <c r="A549" s="70"/>
      <c r="B549" s="130"/>
      <c r="C549" s="253" t="s">
        <v>203</v>
      </c>
      <c r="D549" s="254" t="s">
        <v>204</v>
      </c>
      <c r="E549" s="424" t="s">
        <v>17</v>
      </c>
      <c r="F549" s="319">
        <v>165710</v>
      </c>
      <c r="G549" s="319">
        <v>85335.33</v>
      </c>
      <c r="H549" s="222">
        <f t="shared" si="23"/>
        <v>0.5149678957214411</v>
      </c>
    </row>
    <row r="550" spans="1:8" s="16" customFormat="1" ht="16.5" customHeight="1">
      <c r="A550" s="73"/>
      <c r="B550" s="98"/>
      <c r="C550" s="264" t="s">
        <v>205</v>
      </c>
      <c r="D550" s="262" t="s">
        <v>206</v>
      </c>
      <c r="E550" s="337" t="s">
        <v>17</v>
      </c>
      <c r="F550" s="321">
        <v>14000</v>
      </c>
      <c r="G550" s="321">
        <v>11551.64</v>
      </c>
      <c r="H550" s="222">
        <f t="shared" si="23"/>
        <v>0.8251171428571428</v>
      </c>
    </row>
    <row r="551" spans="1:8" s="16" customFormat="1" ht="16.5" customHeight="1">
      <c r="A551" s="73"/>
      <c r="B551" s="98"/>
      <c r="C551" s="253" t="s">
        <v>207</v>
      </c>
      <c r="D551" s="262" t="s">
        <v>208</v>
      </c>
      <c r="E551" s="337" t="s">
        <v>17</v>
      </c>
      <c r="F551" s="321">
        <v>27000</v>
      </c>
      <c r="G551" s="321">
        <v>14970.47</v>
      </c>
      <c r="H551" s="222">
        <f t="shared" si="23"/>
        <v>0.5544618518518518</v>
      </c>
    </row>
    <row r="552" spans="1:8" s="16" customFormat="1" ht="16.5" customHeight="1">
      <c r="A552" s="73"/>
      <c r="B552" s="98"/>
      <c r="C552" s="136" t="s">
        <v>209</v>
      </c>
      <c r="D552" s="262" t="s">
        <v>210</v>
      </c>
      <c r="E552" s="337" t="s">
        <v>17</v>
      </c>
      <c r="F552" s="321">
        <v>4600</v>
      </c>
      <c r="G552" s="321">
        <v>2328.15</v>
      </c>
      <c r="H552" s="222">
        <f t="shared" si="23"/>
        <v>0.5061195652173913</v>
      </c>
    </row>
    <row r="553" spans="1:8" s="16" customFormat="1" ht="16.5" customHeight="1">
      <c r="A553" s="73"/>
      <c r="B553" s="98"/>
      <c r="C553" s="264" t="s">
        <v>212</v>
      </c>
      <c r="D553" s="265" t="s">
        <v>213</v>
      </c>
      <c r="E553" s="406" t="s">
        <v>188</v>
      </c>
      <c r="F553" s="323">
        <v>2000</v>
      </c>
      <c r="G553" s="323">
        <v>0</v>
      </c>
      <c r="H553" s="222">
        <f t="shared" si="23"/>
        <v>0</v>
      </c>
    </row>
    <row r="554" spans="1:8" s="16" customFormat="1" ht="16.5" customHeight="1">
      <c r="A554" s="73"/>
      <c r="B554" s="98"/>
      <c r="C554" s="253" t="s">
        <v>214</v>
      </c>
      <c r="D554" s="254" t="s">
        <v>215</v>
      </c>
      <c r="E554" s="424" t="s">
        <v>188</v>
      </c>
      <c r="F554" s="319">
        <v>14000</v>
      </c>
      <c r="G554" s="319">
        <v>2650.5</v>
      </c>
      <c r="H554" s="222">
        <f t="shared" si="23"/>
        <v>0.18932142857142858</v>
      </c>
    </row>
    <row r="555" spans="1:8" s="16" customFormat="1" ht="16.5" customHeight="1">
      <c r="A555" s="73"/>
      <c r="B555" s="98"/>
      <c r="C555" s="136" t="s">
        <v>216</v>
      </c>
      <c r="D555" s="262" t="s">
        <v>217</v>
      </c>
      <c r="E555" s="337" t="s">
        <v>17</v>
      </c>
      <c r="F555" s="321">
        <v>33000</v>
      </c>
      <c r="G555" s="321">
        <v>17836.79</v>
      </c>
      <c r="H555" s="222">
        <f t="shared" si="23"/>
        <v>0.5405087878787879</v>
      </c>
    </row>
    <row r="556" spans="1:8" s="16" customFormat="1" ht="16.5" customHeight="1">
      <c r="A556" s="73"/>
      <c r="B556" s="98"/>
      <c r="C556" s="264" t="s">
        <v>186</v>
      </c>
      <c r="D556" s="265" t="s">
        <v>187</v>
      </c>
      <c r="E556" s="337" t="s">
        <v>188</v>
      </c>
      <c r="F556" s="323">
        <v>5000</v>
      </c>
      <c r="G556" s="323">
        <v>1500.6</v>
      </c>
      <c r="H556" s="222">
        <f t="shared" si="23"/>
        <v>0.30012</v>
      </c>
    </row>
    <row r="557" spans="1:8" s="16" customFormat="1" ht="16.5" customHeight="1">
      <c r="A557" s="73"/>
      <c r="B557" s="98"/>
      <c r="C557" s="253" t="s">
        <v>218</v>
      </c>
      <c r="D557" s="254" t="s">
        <v>219</v>
      </c>
      <c r="E557" s="337" t="s">
        <v>188</v>
      </c>
      <c r="F557" s="319">
        <v>500</v>
      </c>
      <c r="G557" s="319">
        <v>65</v>
      </c>
      <c r="H557" s="222">
        <f t="shared" si="23"/>
        <v>0.13</v>
      </c>
    </row>
    <row r="558" spans="1:8" s="16" customFormat="1" ht="16.5" customHeight="1">
      <c r="A558" s="73"/>
      <c r="B558" s="98"/>
      <c r="C558" s="264" t="s">
        <v>198</v>
      </c>
      <c r="D558" s="262" t="s">
        <v>199</v>
      </c>
      <c r="E558" s="337" t="s">
        <v>188</v>
      </c>
      <c r="F558" s="321">
        <v>26500</v>
      </c>
      <c r="G558" s="321">
        <v>6399.67</v>
      </c>
      <c r="H558" s="222">
        <f t="shared" si="23"/>
        <v>0.24149698113207546</v>
      </c>
    </row>
    <row r="559" spans="1:8" s="16" customFormat="1" ht="26.25" customHeight="1">
      <c r="A559" s="73"/>
      <c r="B559" s="98"/>
      <c r="C559" s="253" t="s">
        <v>222</v>
      </c>
      <c r="D559" s="262" t="s">
        <v>223</v>
      </c>
      <c r="E559" s="337" t="s">
        <v>17</v>
      </c>
      <c r="F559" s="321">
        <v>1500</v>
      </c>
      <c r="G559" s="321">
        <v>727</v>
      </c>
      <c r="H559" s="222">
        <f t="shared" si="23"/>
        <v>0.4846666666666667</v>
      </c>
    </row>
    <row r="560" spans="1:8" s="16" customFormat="1" ht="26.25" customHeight="1">
      <c r="A560" s="73"/>
      <c r="B560" s="98"/>
      <c r="C560" s="136" t="s">
        <v>224</v>
      </c>
      <c r="D560" s="262" t="s">
        <v>225</v>
      </c>
      <c r="E560" s="337" t="s">
        <v>188</v>
      </c>
      <c r="F560" s="321">
        <v>1000</v>
      </c>
      <c r="G560" s="321">
        <v>496.99</v>
      </c>
      <c r="H560" s="222">
        <f t="shared" si="23"/>
        <v>0.49699</v>
      </c>
    </row>
    <row r="561" spans="1:8" s="16" customFormat="1" ht="17.25" customHeight="1">
      <c r="A561" s="73"/>
      <c r="B561" s="98"/>
      <c r="C561" s="136" t="s">
        <v>227</v>
      </c>
      <c r="D561" s="262" t="s">
        <v>228</v>
      </c>
      <c r="E561" s="337" t="s">
        <v>188</v>
      </c>
      <c r="F561" s="321">
        <v>4500</v>
      </c>
      <c r="G561" s="321">
        <v>1478.79</v>
      </c>
      <c r="H561" s="222">
        <f t="shared" si="23"/>
        <v>0.32861999999999997</v>
      </c>
    </row>
    <row r="562" spans="1:8" s="16" customFormat="1" ht="18" customHeight="1">
      <c r="A562" s="73"/>
      <c r="B562" s="98"/>
      <c r="C562" s="136" t="s">
        <v>200</v>
      </c>
      <c r="D562" s="262" t="s">
        <v>201</v>
      </c>
      <c r="E562" s="337" t="s">
        <v>188</v>
      </c>
      <c r="F562" s="321">
        <v>1000</v>
      </c>
      <c r="G562" s="321">
        <v>0</v>
      </c>
      <c r="H562" s="222">
        <f t="shared" si="23"/>
        <v>0</v>
      </c>
    </row>
    <row r="563" spans="1:8" s="16" customFormat="1" ht="25.5" customHeight="1">
      <c r="A563" s="73"/>
      <c r="B563" s="98"/>
      <c r="C563" s="136" t="s">
        <v>230</v>
      </c>
      <c r="D563" s="262" t="s">
        <v>231</v>
      </c>
      <c r="E563" s="337" t="s">
        <v>17</v>
      </c>
      <c r="F563" s="321">
        <v>4200</v>
      </c>
      <c r="G563" s="321">
        <v>4200</v>
      </c>
      <c r="H563" s="222">
        <f t="shared" si="23"/>
        <v>1</v>
      </c>
    </row>
    <row r="564" spans="1:8" s="16" customFormat="1" ht="17.25" customHeight="1">
      <c r="A564" s="73"/>
      <c r="B564" s="98"/>
      <c r="C564" s="136" t="s">
        <v>256</v>
      </c>
      <c r="D564" s="262" t="s">
        <v>232</v>
      </c>
      <c r="E564" s="337" t="s">
        <v>188</v>
      </c>
      <c r="F564" s="321">
        <v>2000</v>
      </c>
      <c r="G564" s="321">
        <v>0</v>
      </c>
      <c r="H564" s="222">
        <f t="shared" si="23"/>
        <v>0</v>
      </c>
    </row>
    <row r="565" spans="1:8" s="16" customFormat="1" ht="30.75" customHeight="1">
      <c r="A565" s="73"/>
      <c r="B565" s="98"/>
      <c r="C565" s="136">
        <v>4740</v>
      </c>
      <c r="D565" s="262" t="s">
        <v>258</v>
      </c>
      <c r="E565" s="337" t="s">
        <v>188</v>
      </c>
      <c r="F565" s="321">
        <v>1000</v>
      </c>
      <c r="G565" s="321">
        <v>0</v>
      </c>
      <c r="H565" s="222">
        <f t="shared" si="23"/>
        <v>0</v>
      </c>
    </row>
    <row r="566" spans="1:8" s="16" customFormat="1" ht="19.5" customHeight="1">
      <c r="A566" s="73"/>
      <c r="B566" s="102"/>
      <c r="C566" s="293"/>
      <c r="D566" s="269"/>
      <c r="E566" s="400"/>
      <c r="F566" s="329">
        <f>SUM(F548:F565)</f>
        <v>308110</v>
      </c>
      <c r="G566" s="329">
        <f>SUM(G548:G565)</f>
        <v>149795.93000000002</v>
      </c>
      <c r="H566" s="227">
        <f t="shared" si="23"/>
        <v>0.48617678751095394</v>
      </c>
    </row>
    <row r="567" spans="1:8" s="16" customFormat="1" ht="18" customHeight="1">
      <c r="A567" s="73"/>
      <c r="B567" s="156" t="s">
        <v>169</v>
      </c>
      <c r="C567" s="157"/>
      <c r="D567" s="174" t="s">
        <v>170</v>
      </c>
      <c r="E567" s="337"/>
      <c r="F567" s="321"/>
      <c r="G567" s="321"/>
      <c r="H567" s="222"/>
    </row>
    <row r="568" spans="1:8" s="16" customFormat="1" ht="18" customHeight="1">
      <c r="A568" s="73"/>
      <c r="B568" s="375"/>
      <c r="C568" s="217">
        <v>4260</v>
      </c>
      <c r="D568" s="291" t="s">
        <v>217</v>
      </c>
      <c r="E568" s="337" t="s">
        <v>188</v>
      </c>
      <c r="F568" s="321">
        <v>1500</v>
      </c>
      <c r="G568" s="321">
        <v>0</v>
      </c>
      <c r="H568" s="222">
        <f>G568/F568</f>
        <v>0</v>
      </c>
    </row>
    <row r="569" spans="1:8" s="16" customFormat="1" ht="17.25" customHeight="1">
      <c r="A569" s="73"/>
      <c r="B569" s="105"/>
      <c r="C569" s="158" t="s">
        <v>198</v>
      </c>
      <c r="D569" s="262" t="s">
        <v>199</v>
      </c>
      <c r="E569" s="337" t="s">
        <v>188</v>
      </c>
      <c r="F569" s="321">
        <v>37600</v>
      </c>
      <c r="G569" s="321">
        <v>15153.25</v>
      </c>
      <c r="H569" s="222">
        <f>G569/F569</f>
        <v>0.40301196808510636</v>
      </c>
    </row>
    <row r="570" spans="1:8" s="16" customFormat="1" ht="19.5" customHeight="1">
      <c r="A570" s="73"/>
      <c r="B570" s="105"/>
      <c r="C570" s="330"/>
      <c r="D570" s="269"/>
      <c r="E570" s="400"/>
      <c r="F570" s="329">
        <f>SUM(F568:F569)</f>
        <v>39100</v>
      </c>
      <c r="G570" s="329">
        <f>SUM(G568:G569)</f>
        <v>15153.25</v>
      </c>
      <c r="H570" s="227">
        <f>G570/F570</f>
        <v>0.38755115089514064</v>
      </c>
    </row>
    <row r="571" spans="1:8" s="16" customFormat="1" ht="19.5" customHeight="1">
      <c r="A571" s="73"/>
      <c r="B571" s="376">
        <v>90004</v>
      </c>
      <c r="C571" s="160"/>
      <c r="D571" s="415" t="s">
        <v>389</v>
      </c>
      <c r="E571" s="336"/>
      <c r="F571" s="371"/>
      <c r="G571" s="371"/>
      <c r="H571" s="228"/>
    </row>
    <row r="572" spans="1:8" s="16" customFormat="1" ht="19.5" customHeight="1">
      <c r="A572" s="73"/>
      <c r="B572" s="105"/>
      <c r="C572" s="436">
        <v>4300</v>
      </c>
      <c r="D572" s="419" t="s">
        <v>199</v>
      </c>
      <c r="E572" s="337" t="s">
        <v>188</v>
      </c>
      <c r="F572" s="374">
        <v>26000</v>
      </c>
      <c r="G572" s="374">
        <v>0</v>
      </c>
      <c r="H572" s="228">
        <f>G572/F572</f>
        <v>0</v>
      </c>
    </row>
    <row r="573" spans="1:8" s="16" customFormat="1" ht="19.5" customHeight="1">
      <c r="A573" s="73"/>
      <c r="B573" s="325"/>
      <c r="C573" s="160"/>
      <c r="D573" s="269"/>
      <c r="E573" s="400"/>
      <c r="F573" s="329">
        <f>SUM(F572)</f>
        <v>26000</v>
      </c>
      <c r="G573" s="329">
        <f>SUM(G572)</f>
        <v>0</v>
      </c>
      <c r="H573" s="227">
        <f>G573/F573</f>
        <v>0</v>
      </c>
    </row>
    <row r="574" spans="1:8" s="16" customFormat="1" ht="19.5" customHeight="1">
      <c r="A574" s="73"/>
      <c r="B574" s="104" t="s">
        <v>390</v>
      </c>
      <c r="C574" s="280"/>
      <c r="D574" s="174" t="s">
        <v>391</v>
      </c>
      <c r="E574" s="337"/>
      <c r="F574" s="321"/>
      <c r="G574" s="321"/>
      <c r="H574" s="222"/>
    </row>
    <row r="575" spans="1:8" s="16" customFormat="1" ht="16.5" customHeight="1">
      <c r="A575" s="73"/>
      <c r="B575" s="105"/>
      <c r="C575" s="158" t="s">
        <v>216</v>
      </c>
      <c r="D575" s="262" t="s">
        <v>217</v>
      </c>
      <c r="E575" s="337" t="s">
        <v>17</v>
      </c>
      <c r="F575" s="321">
        <v>285000</v>
      </c>
      <c r="G575" s="321">
        <v>205319.93</v>
      </c>
      <c r="H575" s="222">
        <f>G575/F575</f>
        <v>0.7204208070175439</v>
      </c>
    </row>
    <row r="576" spans="1:8" s="16" customFormat="1" ht="17.25" customHeight="1">
      <c r="A576" s="75"/>
      <c r="B576" s="113"/>
      <c r="C576" s="437" t="s">
        <v>186</v>
      </c>
      <c r="D576" s="265" t="s">
        <v>187</v>
      </c>
      <c r="E576" s="406" t="s">
        <v>17</v>
      </c>
      <c r="F576" s="323">
        <v>74000</v>
      </c>
      <c r="G576" s="323">
        <v>36475.56</v>
      </c>
      <c r="H576" s="222">
        <f>G576/F576</f>
        <v>0.49291297297297293</v>
      </c>
    </row>
    <row r="577" spans="1:8" s="16" customFormat="1" ht="17.25" customHeight="1">
      <c r="A577" s="70"/>
      <c r="B577" s="178"/>
      <c r="C577" s="324" t="s">
        <v>191</v>
      </c>
      <c r="D577" s="254" t="s">
        <v>192</v>
      </c>
      <c r="E577" s="424" t="s">
        <v>242</v>
      </c>
      <c r="F577" s="319">
        <v>414500</v>
      </c>
      <c r="G577" s="319">
        <v>60404.71</v>
      </c>
      <c r="H577" s="222">
        <f>G577/F577</f>
        <v>0.1457290952955368</v>
      </c>
    </row>
    <row r="578" spans="1:8" s="16" customFormat="1" ht="19.5" customHeight="1">
      <c r="A578" s="73"/>
      <c r="B578" s="113"/>
      <c r="C578" s="438"/>
      <c r="D578" s="174"/>
      <c r="E578" s="400"/>
      <c r="F578" s="329">
        <f>SUM(F575:F577)</f>
        <v>773500</v>
      </c>
      <c r="G578" s="329">
        <f>SUM(G575:G577)</f>
        <v>302200.2</v>
      </c>
      <c r="H578" s="227">
        <f>G578/F578</f>
        <v>0.390691919844861</v>
      </c>
    </row>
    <row r="579" spans="1:8" s="16" customFormat="1" ht="19.5" customHeight="1">
      <c r="A579" s="73"/>
      <c r="B579" s="124" t="s">
        <v>392</v>
      </c>
      <c r="C579" s="376"/>
      <c r="D579" s="174" t="s">
        <v>14</v>
      </c>
      <c r="E579" s="337"/>
      <c r="F579" s="321"/>
      <c r="G579" s="321"/>
      <c r="H579" s="222"/>
    </row>
    <row r="580" spans="1:8" s="57" customFormat="1" ht="15" customHeight="1">
      <c r="A580" s="73"/>
      <c r="B580" s="130"/>
      <c r="C580" s="136">
        <v>4170</v>
      </c>
      <c r="D580" s="262" t="s">
        <v>213</v>
      </c>
      <c r="E580" s="337" t="s">
        <v>242</v>
      </c>
      <c r="F580" s="321">
        <v>20000</v>
      </c>
      <c r="G580" s="321">
        <v>0</v>
      </c>
      <c r="H580" s="222">
        <f aca="true" t="shared" si="24" ref="H580:H589">G580/F580</f>
        <v>0</v>
      </c>
    </row>
    <row r="581" spans="1:8" s="16" customFormat="1" ht="14.25" customHeight="1">
      <c r="A581" s="73"/>
      <c r="B581" s="98"/>
      <c r="C581" s="246" t="s">
        <v>214</v>
      </c>
      <c r="D581" s="265" t="s">
        <v>215</v>
      </c>
      <c r="E581" s="406" t="s">
        <v>188</v>
      </c>
      <c r="F581" s="323">
        <v>1000</v>
      </c>
      <c r="G581" s="323">
        <v>0</v>
      </c>
      <c r="H581" s="222">
        <f t="shared" si="24"/>
        <v>0</v>
      </c>
    </row>
    <row r="582" spans="1:8" s="16" customFormat="1" ht="15.75" customHeight="1">
      <c r="A582" s="73"/>
      <c r="B582" s="98"/>
      <c r="C582" s="253" t="s">
        <v>216</v>
      </c>
      <c r="D582" s="254" t="s">
        <v>217</v>
      </c>
      <c r="E582" s="424" t="s">
        <v>17</v>
      </c>
      <c r="F582" s="319">
        <v>5500</v>
      </c>
      <c r="G582" s="319">
        <v>2646.9</v>
      </c>
      <c r="H582" s="222">
        <f t="shared" si="24"/>
        <v>0.4812545454545455</v>
      </c>
    </row>
    <row r="583" spans="1:8" s="16" customFormat="1" ht="18.75" customHeight="1">
      <c r="A583" s="73"/>
      <c r="B583" s="98"/>
      <c r="C583" s="136" t="s">
        <v>186</v>
      </c>
      <c r="D583" s="262" t="s">
        <v>187</v>
      </c>
      <c r="E583" s="337" t="s">
        <v>188</v>
      </c>
      <c r="F583" s="321">
        <v>1100</v>
      </c>
      <c r="G583" s="321">
        <v>0</v>
      </c>
      <c r="H583" s="222">
        <f t="shared" si="24"/>
        <v>0</v>
      </c>
    </row>
    <row r="584" spans="1:8" s="16" customFormat="1" ht="18" customHeight="1">
      <c r="A584" s="73"/>
      <c r="B584" s="98"/>
      <c r="C584" s="136" t="s">
        <v>198</v>
      </c>
      <c r="D584" s="262" t="s">
        <v>199</v>
      </c>
      <c r="E584" s="337" t="s">
        <v>188</v>
      </c>
      <c r="F584" s="321">
        <v>145376</v>
      </c>
      <c r="G584" s="321">
        <v>21185.68</v>
      </c>
      <c r="H584" s="222">
        <f t="shared" si="24"/>
        <v>0.14573024433193926</v>
      </c>
    </row>
    <row r="585" spans="1:8" s="16" customFormat="1" ht="16.5" customHeight="1">
      <c r="A585" s="73"/>
      <c r="B585" s="98"/>
      <c r="C585" s="136" t="s">
        <v>200</v>
      </c>
      <c r="D585" s="262" t="s">
        <v>201</v>
      </c>
      <c r="E585" s="337" t="s">
        <v>188</v>
      </c>
      <c r="F585" s="321">
        <v>8000</v>
      </c>
      <c r="G585" s="321">
        <v>0</v>
      </c>
      <c r="H585" s="222">
        <f t="shared" si="24"/>
        <v>0</v>
      </c>
    </row>
    <row r="586" spans="1:8" s="16" customFormat="1" ht="19.5" customHeight="1">
      <c r="A586" s="73"/>
      <c r="B586" s="98"/>
      <c r="C586" s="136" t="s">
        <v>256</v>
      </c>
      <c r="D586" s="262" t="s">
        <v>232</v>
      </c>
      <c r="E586" s="337" t="s">
        <v>188</v>
      </c>
      <c r="F586" s="321">
        <v>100</v>
      </c>
      <c r="G586" s="321">
        <v>0</v>
      </c>
      <c r="H586" s="222">
        <f t="shared" si="24"/>
        <v>0</v>
      </c>
    </row>
    <row r="587" spans="1:8" s="16" customFormat="1" ht="18" customHeight="1">
      <c r="A587" s="73"/>
      <c r="B587" s="98"/>
      <c r="C587" s="136" t="s">
        <v>191</v>
      </c>
      <c r="D587" s="262" t="s">
        <v>192</v>
      </c>
      <c r="E587" s="337" t="s">
        <v>393</v>
      </c>
      <c r="F587" s="321">
        <v>592251</v>
      </c>
      <c r="G587" s="321">
        <v>48722.99</v>
      </c>
      <c r="H587" s="222">
        <f t="shared" si="24"/>
        <v>0.08226746767839986</v>
      </c>
    </row>
    <row r="588" spans="1:8" s="16" customFormat="1" ht="17.25" customHeight="1">
      <c r="A588" s="73"/>
      <c r="B588" s="98"/>
      <c r="C588" s="293"/>
      <c r="D588" s="269"/>
      <c r="E588" s="400"/>
      <c r="F588" s="329">
        <f>SUM(F580:F587)</f>
        <v>773327</v>
      </c>
      <c r="G588" s="329">
        <f>SUM(G579:G587)</f>
        <v>72555.57</v>
      </c>
      <c r="H588" s="227">
        <f t="shared" si="24"/>
        <v>0.0938226261335761</v>
      </c>
    </row>
    <row r="589" spans="1:8" s="390" customFormat="1" ht="16.5" customHeight="1">
      <c r="A589" s="391"/>
      <c r="B589" s="401"/>
      <c r="C589" s="356"/>
      <c r="D589" s="402"/>
      <c r="E589" s="403"/>
      <c r="F589" s="365">
        <f>F566+F570+F573+F578+F588</f>
        <v>1920037</v>
      </c>
      <c r="G589" s="365">
        <f>G566+G570+G573+G578+G588</f>
        <v>539704.95</v>
      </c>
      <c r="H589" s="233">
        <f t="shared" si="24"/>
        <v>0.2810909112688974</v>
      </c>
    </row>
    <row r="590" spans="1:8" s="16" customFormat="1" ht="27" customHeight="1">
      <c r="A590" s="147" t="s">
        <v>394</v>
      </c>
      <c r="B590" s="276"/>
      <c r="C590" s="277"/>
      <c r="D590" s="404" t="s">
        <v>395</v>
      </c>
      <c r="E590" s="405"/>
      <c r="F590" s="319"/>
      <c r="G590" s="319"/>
      <c r="H590" s="222"/>
    </row>
    <row r="591" spans="1:8" s="16" customFormat="1" ht="23.25" customHeight="1">
      <c r="A591" s="73"/>
      <c r="B591" s="156" t="s">
        <v>396</v>
      </c>
      <c r="C591" s="280"/>
      <c r="D591" s="174" t="s">
        <v>397</v>
      </c>
      <c r="E591" s="337"/>
      <c r="F591" s="321"/>
      <c r="G591" s="321"/>
      <c r="H591" s="222"/>
    </row>
    <row r="592" spans="1:8" s="16" customFormat="1" ht="30.75" customHeight="1">
      <c r="A592" s="73"/>
      <c r="B592" s="105"/>
      <c r="C592" s="158" t="s">
        <v>398</v>
      </c>
      <c r="D592" s="262" t="s">
        <v>399</v>
      </c>
      <c r="E592" s="337" t="s">
        <v>17</v>
      </c>
      <c r="F592" s="321">
        <v>454600</v>
      </c>
      <c r="G592" s="321">
        <v>231000</v>
      </c>
      <c r="H592" s="222">
        <f>G592/F592</f>
        <v>0.508139023317202</v>
      </c>
    </row>
    <row r="593" spans="1:8" s="16" customFormat="1" ht="22.5" customHeight="1">
      <c r="A593" s="73"/>
      <c r="B593" s="113"/>
      <c r="C593" s="327"/>
      <c r="D593" s="269"/>
      <c r="E593" s="400"/>
      <c r="F593" s="329">
        <f>SUM(F592)</f>
        <v>454600</v>
      </c>
      <c r="G593" s="329">
        <f>SUM(G592)</f>
        <v>231000</v>
      </c>
      <c r="H593" s="227">
        <f>G593/F593</f>
        <v>0.508139023317202</v>
      </c>
    </row>
    <row r="594" spans="1:8" s="16" customFormat="1" ht="20.25" customHeight="1">
      <c r="A594" s="73"/>
      <c r="B594" s="116" t="s">
        <v>400</v>
      </c>
      <c r="C594" s="286"/>
      <c r="D594" s="174" t="s">
        <v>14</v>
      </c>
      <c r="E594" s="337"/>
      <c r="F594" s="321"/>
      <c r="G594" s="321"/>
      <c r="H594" s="222"/>
    </row>
    <row r="595" spans="1:8" s="16" customFormat="1" ht="23.25" customHeight="1">
      <c r="A595" s="73"/>
      <c r="B595" s="105"/>
      <c r="C595" s="158" t="s">
        <v>214</v>
      </c>
      <c r="D595" s="262" t="s">
        <v>215</v>
      </c>
      <c r="E595" s="337" t="s">
        <v>17</v>
      </c>
      <c r="F595" s="321">
        <v>1720</v>
      </c>
      <c r="G595" s="321">
        <v>960.29</v>
      </c>
      <c r="H595" s="222">
        <f>G595/F595</f>
        <v>0.5583081395348837</v>
      </c>
    </row>
    <row r="596" spans="1:8" s="16" customFormat="1" ht="16.5" customHeight="1">
      <c r="A596" s="73"/>
      <c r="B596" s="105"/>
      <c r="C596" s="339"/>
      <c r="D596" s="174"/>
      <c r="E596" s="340"/>
      <c r="F596" s="329">
        <f>SUM(F595:F595)</f>
        <v>1720</v>
      </c>
      <c r="G596" s="329">
        <f>SUM(G595:G595)</f>
        <v>960.29</v>
      </c>
      <c r="H596" s="227">
        <f>G596/F596</f>
        <v>0.5583081395348837</v>
      </c>
    </row>
    <row r="597" spans="1:8" s="390" customFormat="1" ht="16.5" customHeight="1">
      <c r="A597" s="391"/>
      <c r="B597" s="439"/>
      <c r="C597" s="440"/>
      <c r="D597" s="409"/>
      <c r="E597" s="410"/>
      <c r="F597" s="332">
        <f>F593+F596</f>
        <v>456320</v>
      </c>
      <c r="G597" s="332">
        <f>G593+G596</f>
        <v>231960.29</v>
      </c>
      <c r="H597" s="233">
        <f>G597/F597</f>
        <v>0.508328125</v>
      </c>
    </row>
    <row r="598" spans="1:8" s="16" customFormat="1" ht="22.5" customHeight="1">
      <c r="A598" s="275" t="s">
        <v>401</v>
      </c>
      <c r="B598" s="211"/>
      <c r="C598" s="352"/>
      <c r="D598" s="269" t="s">
        <v>171</v>
      </c>
      <c r="E598" s="336"/>
      <c r="F598" s="321"/>
      <c r="G598" s="321"/>
      <c r="H598" s="222"/>
    </row>
    <row r="599" spans="1:8" s="16" customFormat="1" ht="21" customHeight="1">
      <c r="A599" s="70"/>
      <c r="B599" s="104" t="s">
        <v>402</v>
      </c>
      <c r="C599" s="157"/>
      <c r="D599" s="174" t="s">
        <v>172</v>
      </c>
      <c r="E599" s="337"/>
      <c r="F599" s="321"/>
      <c r="G599" s="321"/>
      <c r="H599" s="222"/>
    </row>
    <row r="600" spans="1:8" s="16" customFormat="1" ht="24.75" customHeight="1">
      <c r="A600" s="73"/>
      <c r="B600" s="105"/>
      <c r="C600" s="158" t="s">
        <v>191</v>
      </c>
      <c r="D600" s="262" t="s">
        <v>192</v>
      </c>
      <c r="E600" s="337" t="s">
        <v>393</v>
      </c>
      <c r="F600" s="321">
        <v>1766000</v>
      </c>
      <c r="G600" s="321">
        <v>7930</v>
      </c>
      <c r="H600" s="222">
        <f>G600/F600</f>
        <v>0.004490373725934315</v>
      </c>
    </row>
    <row r="601" spans="1:8" s="16" customFormat="1" ht="30.75" customHeight="1">
      <c r="A601" s="73"/>
      <c r="B601" s="105"/>
      <c r="C601" s="159">
        <v>6060</v>
      </c>
      <c r="D601" s="262" t="s">
        <v>241</v>
      </c>
      <c r="E601" s="337" t="s">
        <v>17</v>
      </c>
      <c r="F601" s="321">
        <v>21000</v>
      </c>
      <c r="G601" s="321">
        <v>20984</v>
      </c>
      <c r="H601" s="222">
        <f>G601/F601</f>
        <v>0.9992380952380953</v>
      </c>
    </row>
    <row r="602" spans="1:8" s="16" customFormat="1" ht="21.75" customHeight="1">
      <c r="A602" s="75"/>
      <c r="B602" s="441"/>
      <c r="C602" s="160"/>
      <c r="D602" s="272"/>
      <c r="E602" s="342"/>
      <c r="F602" s="343">
        <f>SUM(F600:F601)</f>
        <v>1787000</v>
      </c>
      <c r="G602" s="343">
        <f>SUM(G600:G601)</f>
        <v>28914</v>
      </c>
      <c r="H602" s="227">
        <f>G602/F602</f>
        <v>0.01618019026301063</v>
      </c>
    </row>
    <row r="603" spans="1:8" s="16" customFormat="1" ht="16.5" customHeight="1">
      <c r="A603" s="70"/>
      <c r="B603" s="138" t="s">
        <v>403</v>
      </c>
      <c r="C603" s="442"/>
      <c r="D603" s="443" t="s">
        <v>177</v>
      </c>
      <c r="E603" s="444"/>
      <c r="F603" s="445"/>
      <c r="G603" s="445"/>
      <c r="H603" s="241"/>
    </row>
    <row r="604" spans="1:8" s="16" customFormat="1" ht="44.25" customHeight="1">
      <c r="A604" s="73"/>
      <c r="B604" s="130"/>
      <c r="C604" s="246" t="s">
        <v>290</v>
      </c>
      <c r="D604" s="254" t="s">
        <v>291</v>
      </c>
      <c r="E604" s="424" t="s">
        <v>17</v>
      </c>
      <c r="F604" s="319">
        <v>270000</v>
      </c>
      <c r="G604" s="319">
        <v>135000</v>
      </c>
      <c r="H604" s="222">
        <f>G604/F604</f>
        <v>0.5</v>
      </c>
    </row>
    <row r="605" spans="1:8" s="16" customFormat="1" ht="16.5" customHeight="1">
      <c r="A605" s="73"/>
      <c r="B605" s="102"/>
      <c r="C605" s="347"/>
      <c r="D605" s="269"/>
      <c r="E605" s="400"/>
      <c r="F605" s="329">
        <f>SUM(F604)</f>
        <v>270000</v>
      </c>
      <c r="G605" s="329">
        <f>SUM(G604)</f>
        <v>135000</v>
      </c>
      <c r="H605" s="227">
        <f>G605/F605</f>
        <v>0.5</v>
      </c>
    </row>
    <row r="606" spans="1:8" s="16" customFormat="1" ht="16.5" customHeight="1">
      <c r="A606" s="73"/>
      <c r="B606" s="138" t="s">
        <v>404</v>
      </c>
      <c r="C606" s="286"/>
      <c r="D606" s="174" t="s">
        <v>14</v>
      </c>
      <c r="E606" s="337"/>
      <c r="F606" s="321"/>
      <c r="G606" s="321"/>
      <c r="H606" s="222"/>
    </row>
    <row r="607" spans="1:8" s="16" customFormat="1" ht="27.75" customHeight="1">
      <c r="A607" s="73"/>
      <c r="B607" s="130"/>
      <c r="C607" s="264" t="s">
        <v>405</v>
      </c>
      <c r="D607" s="265" t="s">
        <v>406</v>
      </c>
      <c r="E607" s="406" t="s">
        <v>17</v>
      </c>
      <c r="F607" s="323">
        <v>75000</v>
      </c>
      <c r="G607" s="323">
        <v>33605</v>
      </c>
      <c r="H607" s="222">
        <f>G607/F607</f>
        <v>0.44806666666666667</v>
      </c>
    </row>
    <row r="608" spans="1:8" s="16" customFormat="1" ht="16.5" customHeight="1">
      <c r="A608" s="73"/>
      <c r="B608" s="98"/>
      <c r="C608" s="446"/>
      <c r="D608" s="447"/>
      <c r="E608" s="448"/>
      <c r="F608" s="408">
        <f>SUM(F607)</f>
        <v>75000</v>
      </c>
      <c r="G608" s="408">
        <f>SUM(G607)</f>
        <v>33605</v>
      </c>
      <c r="H608" s="449">
        <f>G608/F608</f>
        <v>0.44806666666666667</v>
      </c>
    </row>
    <row r="609" spans="1:8" s="450" customFormat="1" ht="21" customHeight="1">
      <c r="A609" s="451"/>
      <c r="B609" s="452"/>
      <c r="C609" s="453"/>
      <c r="D609" s="454"/>
      <c r="E609" s="455"/>
      <c r="F609" s="332">
        <f>F602+F605+F608</f>
        <v>2132000</v>
      </c>
      <c r="G609" s="332">
        <f>G602+G605+G608</f>
        <v>197519</v>
      </c>
      <c r="H609" s="233">
        <f>G609/F609</f>
        <v>0.09264493433395872</v>
      </c>
    </row>
    <row r="610" spans="1:8" s="16" customFormat="1" ht="23.25" customHeight="1">
      <c r="A610" s="194" t="s">
        <v>178</v>
      </c>
      <c r="B610" s="196"/>
      <c r="C610" s="196"/>
      <c r="D610" s="196"/>
      <c r="E610" s="456"/>
      <c r="F610" s="365">
        <f>F19+F51+F68+F73+F107+F140+F198+F214+F271+F281+F286+F294+F410+F415+F461+F536+F545+F589+F597+F609</f>
        <v>31590858.87</v>
      </c>
      <c r="G610" s="365">
        <f>G19+G51+G68+G73+G107+G140+G198+G214+G271+G281+G286+G294+G410+G415+G461+G536+G545+G589+G597+G609</f>
        <v>11014698.999999998</v>
      </c>
      <c r="H610" s="457">
        <f>G610/F610</f>
        <v>0.3486672852209161</v>
      </c>
    </row>
  </sheetData>
  <mergeCells count="7">
    <mergeCell ref="B217:B219"/>
    <mergeCell ref="B418:B419"/>
    <mergeCell ref="A610:E610"/>
    <mergeCell ref="A1:H1"/>
    <mergeCell ref="A2:H2"/>
    <mergeCell ref="A3:G3"/>
    <mergeCell ref="B71:B72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9">
      <selection activeCell="F37" sqref="F37"/>
    </sheetView>
  </sheetViews>
  <sheetFormatPr defaultColWidth="9.140625" defaultRowHeight="12.75"/>
  <cols>
    <col min="1" max="1" width="9.140625" style="459" customWidth="1"/>
    <col min="2" max="2" width="11.57421875" style="460" customWidth="1"/>
    <col min="3" max="3" width="12.140625" style="459" customWidth="1"/>
    <col min="4" max="4" width="38.00390625" style="461" customWidth="1"/>
    <col min="5" max="5" width="22.00390625" style="462" customWidth="1"/>
    <col min="6" max="6" width="19.140625" style="463" customWidth="1"/>
    <col min="7" max="7" width="17.421875" style="463" customWidth="1"/>
    <col min="8" max="8" width="9.421875" style="464" customWidth="1"/>
    <col min="9" max="16384" width="9.140625" style="458" customWidth="1"/>
  </cols>
  <sheetData>
    <row r="1" spans="1:8" s="465" customFormat="1" ht="47.25" customHeight="1">
      <c r="A1" s="466" t="s">
        <v>407</v>
      </c>
      <c r="B1" s="466"/>
      <c r="C1" s="466"/>
      <c r="D1" s="466"/>
      <c r="E1" s="466"/>
      <c r="F1" s="466"/>
      <c r="G1" s="466"/>
      <c r="H1" s="466"/>
    </row>
    <row r="2" ht="17.25" customHeight="1"/>
    <row r="3" spans="1:8" s="467" customFormat="1" ht="33.75" customHeight="1">
      <c r="A3" s="468" t="s">
        <v>3</v>
      </c>
      <c r="B3" s="468" t="s">
        <v>4</v>
      </c>
      <c r="C3" s="468" t="s">
        <v>5</v>
      </c>
      <c r="D3" s="469" t="s">
        <v>408</v>
      </c>
      <c r="E3" s="469" t="s">
        <v>7</v>
      </c>
      <c r="F3" s="470" t="s">
        <v>409</v>
      </c>
      <c r="G3" s="470" t="s">
        <v>410</v>
      </c>
      <c r="H3" s="471" t="s">
        <v>10</v>
      </c>
    </row>
    <row r="4" spans="1:8" s="472" customFormat="1" ht="21" customHeight="1">
      <c r="A4" s="473" t="s">
        <v>11</v>
      </c>
      <c r="B4" s="473"/>
      <c r="C4" s="474"/>
      <c r="D4" s="475" t="s">
        <v>411</v>
      </c>
      <c r="E4" s="476"/>
      <c r="F4" s="477"/>
      <c r="G4" s="477"/>
      <c r="H4" s="478"/>
    </row>
    <row r="5" spans="1:8" s="479" customFormat="1" ht="21" customHeight="1">
      <c r="A5" s="480"/>
      <c r="B5" s="481" t="s">
        <v>13</v>
      </c>
      <c r="C5" s="482"/>
      <c r="D5" s="483" t="s">
        <v>57</v>
      </c>
      <c r="E5" s="484"/>
      <c r="F5" s="485"/>
      <c r="G5" s="485"/>
      <c r="H5" s="486"/>
    </row>
    <row r="6" spans="1:8" ht="51" customHeight="1">
      <c r="A6" s="487"/>
      <c r="B6" s="488"/>
      <c r="C6" s="489">
        <v>2010</v>
      </c>
      <c r="D6" s="490" t="s">
        <v>412</v>
      </c>
      <c r="E6" s="491" t="s">
        <v>413</v>
      </c>
      <c r="F6" s="492">
        <v>5847.48</v>
      </c>
      <c r="G6" s="493">
        <v>5847.48</v>
      </c>
      <c r="H6" s="494">
        <f>G6/F6</f>
        <v>1</v>
      </c>
    </row>
    <row r="7" spans="1:8" ht="21" customHeight="1">
      <c r="A7" s="487"/>
      <c r="B7" s="495"/>
      <c r="C7" s="496"/>
      <c r="D7" s="497"/>
      <c r="E7" s="498"/>
      <c r="F7" s="499">
        <f>SUM(F6)</f>
        <v>5847.48</v>
      </c>
      <c r="G7" s="499">
        <f>SUM(G6)</f>
        <v>5847.48</v>
      </c>
      <c r="H7" s="500">
        <f>G7/F7</f>
        <v>1</v>
      </c>
    </row>
    <row r="8" spans="1:8" ht="21" customHeight="1">
      <c r="A8" s="501"/>
      <c r="B8" s="501"/>
      <c r="C8" s="502"/>
      <c r="D8" s="503"/>
      <c r="E8" s="504"/>
      <c r="F8" s="505">
        <f>F7</f>
        <v>5847.48</v>
      </c>
      <c r="G8" s="505">
        <f>G7</f>
        <v>5847.48</v>
      </c>
      <c r="H8" s="506">
        <f>G8/F8</f>
        <v>1</v>
      </c>
    </row>
    <row r="9" spans="1:8" s="472" customFormat="1" ht="21" customHeight="1">
      <c r="A9" s="507">
        <v>750</v>
      </c>
      <c r="B9" s="508"/>
      <c r="C9" s="509"/>
      <c r="D9" s="475" t="s">
        <v>411</v>
      </c>
      <c r="E9" s="476"/>
      <c r="F9" s="477"/>
      <c r="G9" s="477"/>
      <c r="H9" s="478"/>
    </row>
    <row r="10" spans="1:8" s="479" customFormat="1" ht="21" customHeight="1">
      <c r="A10" s="510"/>
      <c r="B10" s="481">
        <v>75011</v>
      </c>
      <c r="C10" s="482"/>
      <c r="D10" s="483" t="s">
        <v>57</v>
      </c>
      <c r="E10" s="484"/>
      <c r="F10" s="485"/>
      <c r="G10" s="485"/>
      <c r="H10" s="486"/>
    </row>
    <row r="11" spans="1:8" ht="51" customHeight="1">
      <c r="A11" s="487"/>
      <c r="B11" s="488"/>
      <c r="C11" s="511">
        <v>2010</v>
      </c>
      <c r="D11" s="490" t="s">
        <v>412</v>
      </c>
      <c r="E11" s="491" t="s">
        <v>413</v>
      </c>
      <c r="F11" s="492">
        <v>35842</v>
      </c>
      <c r="G11" s="493">
        <v>17243</v>
      </c>
      <c r="H11" s="494">
        <f>G11/F11</f>
        <v>0.48108364488588806</v>
      </c>
    </row>
    <row r="12" spans="1:8" ht="21.75" customHeight="1">
      <c r="A12" s="487"/>
      <c r="B12" s="495"/>
      <c r="C12" s="496"/>
      <c r="D12" s="497"/>
      <c r="E12" s="498"/>
      <c r="F12" s="499">
        <f>SUM(F11)</f>
        <v>35842</v>
      </c>
      <c r="G12" s="499">
        <f>SUM(G11)</f>
        <v>17243</v>
      </c>
      <c r="H12" s="500">
        <f>G12/F12</f>
        <v>0.48108364488588806</v>
      </c>
    </row>
    <row r="13" spans="1:8" ht="21.75" customHeight="1">
      <c r="A13" s="501"/>
      <c r="B13" s="501"/>
      <c r="C13" s="502"/>
      <c r="D13" s="503"/>
      <c r="E13" s="504"/>
      <c r="F13" s="505">
        <f>F12</f>
        <v>35842</v>
      </c>
      <c r="G13" s="505">
        <f>G12</f>
        <v>17243</v>
      </c>
      <c r="H13" s="506">
        <f>G13/F13</f>
        <v>0.48108364488588806</v>
      </c>
    </row>
    <row r="14" spans="1:8" s="472" customFormat="1" ht="56.25" customHeight="1">
      <c r="A14" s="507">
        <v>751</v>
      </c>
      <c r="B14" s="508"/>
      <c r="C14" s="509"/>
      <c r="D14" s="475" t="s">
        <v>66</v>
      </c>
      <c r="E14" s="476"/>
      <c r="F14" s="477"/>
      <c r="G14" s="477"/>
      <c r="H14" s="478"/>
    </row>
    <row r="15" spans="1:8" s="479" customFormat="1" ht="29.25" customHeight="1">
      <c r="A15" s="510"/>
      <c r="B15" s="512">
        <v>75101</v>
      </c>
      <c r="C15" s="482"/>
      <c r="D15" s="483" t="s">
        <v>414</v>
      </c>
      <c r="E15" s="484"/>
      <c r="F15" s="485"/>
      <c r="G15" s="485"/>
      <c r="H15" s="486"/>
    </row>
    <row r="16" spans="1:8" ht="57.75" customHeight="1">
      <c r="A16" s="513"/>
      <c r="B16" s="514"/>
      <c r="C16" s="489">
        <v>2010</v>
      </c>
      <c r="D16" s="515" t="s">
        <v>415</v>
      </c>
      <c r="E16" s="491" t="s">
        <v>413</v>
      </c>
      <c r="F16" s="492">
        <v>3000</v>
      </c>
      <c r="G16" s="492">
        <v>1500</v>
      </c>
      <c r="H16" s="494">
        <f>G16/F16</f>
        <v>0.5</v>
      </c>
    </row>
    <row r="17" spans="1:8" ht="21" customHeight="1">
      <c r="A17" s="516"/>
      <c r="B17" s="517"/>
      <c r="C17" s="516"/>
      <c r="D17" s="497"/>
      <c r="E17" s="498"/>
      <c r="F17" s="499">
        <f>SUM(F16)</f>
        <v>3000</v>
      </c>
      <c r="G17" s="499">
        <f>SUM(G16)</f>
        <v>1500</v>
      </c>
      <c r="H17" s="500">
        <f>G17/F17</f>
        <v>0.5</v>
      </c>
    </row>
    <row r="18" spans="1:8" s="479" customFormat="1" ht="18.75" customHeight="1">
      <c r="A18" s="510"/>
      <c r="B18" s="518" t="s">
        <v>416</v>
      </c>
      <c r="C18" s="519"/>
      <c r="D18" s="139" t="s">
        <v>69</v>
      </c>
      <c r="E18" s="484"/>
      <c r="F18" s="485"/>
      <c r="G18" s="485"/>
      <c r="H18" s="486"/>
    </row>
    <row r="19" spans="1:8" ht="60" customHeight="1">
      <c r="A19" s="513"/>
      <c r="B19" s="488"/>
      <c r="C19" s="489">
        <v>2010</v>
      </c>
      <c r="D19" s="515" t="s">
        <v>415</v>
      </c>
      <c r="E19" s="491" t="s">
        <v>413</v>
      </c>
      <c r="F19" s="492">
        <v>4780</v>
      </c>
      <c r="G19" s="492">
        <v>4780</v>
      </c>
      <c r="H19" s="494">
        <f>G19/F19</f>
        <v>1</v>
      </c>
    </row>
    <row r="20" spans="1:8" ht="21" customHeight="1">
      <c r="A20" s="513"/>
      <c r="B20" s="495"/>
      <c r="C20" s="513"/>
      <c r="D20" s="497"/>
      <c r="E20" s="498"/>
      <c r="F20" s="499">
        <f>SUM(F19)</f>
        <v>4780</v>
      </c>
      <c r="G20" s="499">
        <f>SUM(G19)</f>
        <v>4780</v>
      </c>
      <c r="H20" s="500">
        <f>G20/F20</f>
        <v>1</v>
      </c>
    </row>
    <row r="21" spans="1:8" ht="21" customHeight="1">
      <c r="A21" s="502"/>
      <c r="B21" s="501"/>
      <c r="C21" s="502"/>
      <c r="D21" s="503"/>
      <c r="E21" s="504"/>
      <c r="F21" s="505">
        <f>+F20+F17</f>
        <v>7780</v>
      </c>
      <c r="G21" s="505">
        <f>+G20+G17</f>
        <v>6280</v>
      </c>
      <c r="H21" s="506">
        <f>G21/F21</f>
        <v>0.8071979434447301</v>
      </c>
    </row>
    <row r="22" spans="1:8" s="472" customFormat="1" ht="18.75" customHeight="1">
      <c r="A22" s="507" t="s">
        <v>366</v>
      </c>
      <c r="B22" s="520"/>
      <c r="C22" s="509"/>
      <c r="D22" s="269" t="s">
        <v>139</v>
      </c>
      <c r="E22" s="476"/>
      <c r="F22" s="477"/>
      <c r="G22" s="477"/>
      <c r="H22" s="478"/>
    </row>
    <row r="23" spans="1:8" s="479" customFormat="1" ht="21.75" customHeight="1">
      <c r="A23" s="510"/>
      <c r="B23" s="481" t="s">
        <v>373</v>
      </c>
      <c r="C23" s="482"/>
      <c r="D23" s="294" t="s">
        <v>14</v>
      </c>
      <c r="E23" s="484"/>
      <c r="F23" s="485"/>
      <c r="G23" s="485"/>
      <c r="H23" s="486"/>
    </row>
    <row r="24" spans="1:8" ht="60.75" customHeight="1">
      <c r="A24" s="487"/>
      <c r="B24" s="488"/>
      <c r="C24" s="489">
        <v>2010</v>
      </c>
      <c r="D24" s="515" t="s">
        <v>415</v>
      </c>
      <c r="E24" s="491"/>
      <c r="F24" s="492">
        <v>59</v>
      </c>
      <c r="G24" s="492">
        <v>0</v>
      </c>
      <c r="H24" s="494">
        <f>G24/F24</f>
        <v>0</v>
      </c>
    </row>
    <row r="25" spans="1:8" ht="19.5" customHeight="1">
      <c r="A25" s="487"/>
      <c r="B25" s="495"/>
      <c r="C25" s="513"/>
      <c r="D25" s="497"/>
      <c r="E25" s="498"/>
      <c r="F25" s="499">
        <f>SUM(F24)</f>
        <v>59</v>
      </c>
      <c r="G25" s="499">
        <f>SUM(G24)</f>
        <v>0</v>
      </c>
      <c r="H25" s="500">
        <f>G25/F25</f>
        <v>0</v>
      </c>
    </row>
    <row r="26" spans="1:8" ht="19.5" customHeight="1">
      <c r="A26" s="501"/>
      <c r="B26" s="501"/>
      <c r="C26" s="502"/>
      <c r="D26" s="503"/>
      <c r="E26" s="504"/>
      <c r="F26" s="505">
        <f>F25</f>
        <v>59</v>
      </c>
      <c r="G26" s="505">
        <f>G25</f>
        <v>0</v>
      </c>
      <c r="H26" s="506">
        <f>G26/F26</f>
        <v>0</v>
      </c>
    </row>
    <row r="27" spans="1:8" s="472" customFormat="1" ht="23.25" customHeight="1">
      <c r="A27" s="474">
        <v>852</v>
      </c>
      <c r="B27" s="521"/>
      <c r="C27" s="474"/>
      <c r="D27" s="475" t="s">
        <v>144</v>
      </c>
      <c r="E27" s="476"/>
      <c r="F27" s="477"/>
      <c r="G27" s="477"/>
      <c r="H27" s="478"/>
    </row>
    <row r="28" spans="1:8" s="479" customFormat="1" ht="56.25" customHeight="1">
      <c r="A28" s="510"/>
      <c r="B28" s="512">
        <v>85212</v>
      </c>
      <c r="C28" s="482"/>
      <c r="D28" s="483" t="s">
        <v>417</v>
      </c>
      <c r="E28" s="484"/>
      <c r="F28" s="485"/>
      <c r="G28" s="485"/>
      <c r="H28" s="486"/>
    </row>
    <row r="29" spans="1:8" ht="51" customHeight="1">
      <c r="A29" s="513"/>
      <c r="B29" s="514"/>
      <c r="C29" s="489">
        <v>2010</v>
      </c>
      <c r="D29" s="515" t="s">
        <v>415</v>
      </c>
      <c r="E29" s="491" t="s">
        <v>413</v>
      </c>
      <c r="F29" s="492">
        <v>790395</v>
      </c>
      <c r="G29" s="492">
        <v>378975</v>
      </c>
      <c r="H29" s="494">
        <f>G29/F29</f>
        <v>0.47947545214734405</v>
      </c>
    </row>
    <row r="30" spans="1:8" ht="18" customHeight="1">
      <c r="A30" s="513"/>
      <c r="B30" s="517"/>
      <c r="C30" s="516"/>
      <c r="D30" s="497"/>
      <c r="E30" s="498"/>
      <c r="F30" s="499">
        <f>SUM(F29:F29)</f>
        <v>790395</v>
      </c>
      <c r="G30" s="499">
        <f>SUM(G29:G29)</f>
        <v>378975</v>
      </c>
      <c r="H30" s="500">
        <f>G30/F30</f>
        <v>0.47947545214734405</v>
      </c>
    </row>
    <row r="31" spans="1:8" s="479" customFormat="1" ht="51" customHeight="1">
      <c r="A31" s="522"/>
      <c r="B31" s="523">
        <v>85213</v>
      </c>
      <c r="C31" s="524"/>
      <c r="D31" s="525" t="s">
        <v>418</v>
      </c>
      <c r="E31" s="526"/>
      <c r="F31" s="527"/>
      <c r="G31" s="527"/>
      <c r="H31" s="528"/>
    </row>
    <row r="32" spans="1:8" ht="53.25" customHeight="1">
      <c r="A32" s="513"/>
      <c r="B32" s="514"/>
      <c r="C32" s="489">
        <v>2010</v>
      </c>
      <c r="D32" s="515" t="s">
        <v>415</v>
      </c>
      <c r="E32" s="491" t="s">
        <v>413</v>
      </c>
      <c r="F32" s="492">
        <v>1500</v>
      </c>
      <c r="G32" s="493">
        <v>1006</v>
      </c>
      <c r="H32" s="494">
        <f>G32/F32</f>
        <v>0.6706666666666666</v>
      </c>
    </row>
    <row r="33" spans="1:8" ht="21" customHeight="1">
      <c r="A33" s="516"/>
      <c r="B33" s="517"/>
      <c r="C33" s="516"/>
      <c r="D33" s="497"/>
      <c r="E33" s="498"/>
      <c r="F33" s="499">
        <f>SUM(F32:F32)</f>
        <v>1500</v>
      </c>
      <c r="G33" s="499">
        <f>SUM(G32:G32)</f>
        <v>1006</v>
      </c>
      <c r="H33" s="500">
        <f>G33/F33</f>
        <v>0.6706666666666666</v>
      </c>
    </row>
    <row r="34" spans="1:8" s="479" customFormat="1" ht="25.5" customHeight="1">
      <c r="A34" s="510"/>
      <c r="B34" s="512">
        <v>85214</v>
      </c>
      <c r="C34" s="482"/>
      <c r="D34" s="483" t="s">
        <v>150</v>
      </c>
      <c r="E34" s="484"/>
      <c r="F34" s="529"/>
      <c r="G34" s="529"/>
      <c r="H34" s="530"/>
    </row>
    <row r="35" spans="1:8" ht="51.75" customHeight="1">
      <c r="A35" s="513"/>
      <c r="B35" s="514"/>
      <c r="C35" s="489">
        <v>2010</v>
      </c>
      <c r="D35" s="515" t="s">
        <v>415</v>
      </c>
      <c r="E35" s="491" t="s">
        <v>413</v>
      </c>
      <c r="F35" s="492">
        <v>11323</v>
      </c>
      <c r="G35" s="492">
        <v>8690</v>
      </c>
      <c r="H35" s="494">
        <f>G35/F35</f>
        <v>0.7674644528835114</v>
      </c>
    </row>
    <row r="36" spans="1:8" ht="17.25" customHeight="1">
      <c r="A36" s="513"/>
      <c r="B36" s="517"/>
      <c r="C36" s="516"/>
      <c r="D36" s="497"/>
      <c r="E36" s="498"/>
      <c r="F36" s="499">
        <f>SUM(F35:F35)</f>
        <v>11323</v>
      </c>
      <c r="G36" s="499">
        <f>SUM(G35:G35)</f>
        <v>8690</v>
      </c>
      <c r="H36" s="500">
        <f>G36/F36</f>
        <v>0.7674644528835114</v>
      </c>
    </row>
    <row r="37" spans="1:8" s="531" customFormat="1" ht="21" customHeight="1">
      <c r="A37" s="532"/>
      <c r="B37" s="532"/>
      <c r="C37" s="533"/>
      <c r="D37" s="534"/>
      <c r="E37" s="535"/>
      <c r="F37" s="505">
        <f>F36+F33+F30</f>
        <v>803218</v>
      </c>
      <c r="G37" s="505">
        <f>G36+G33+G30</f>
        <v>388671</v>
      </c>
      <c r="H37" s="506">
        <f>G37/F37</f>
        <v>0.4838922932504003</v>
      </c>
    </row>
    <row r="38" spans="1:8" s="536" customFormat="1" ht="28.5" customHeight="1" thickBot="1">
      <c r="A38" s="537" t="s">
        <v>419</v>
      </c>
      <c r="B38" s="537"/>
      <c r="C38" s="537"/>
      <c r="D38" s="537"/>
      <c r="E38" s="537"/>
      <c r="F38" s="538">
        <f>F37+F26+F21+F13+F8</f>
        <v>852746.48</v>
      </c>
      <c r="G38" s="538">
        <f>G37+G26+G21+G13+G8</f>
        <v>418041.48</v>
      </c>
      <c r="H38" s="539">
        <f>G38/F38</f>
        <v>0.49022949939353605</v>
      </c>
    </row>
    <row r="39" spans="6:8" ht="12.75">
      <c r="F39" s="540"/>
      <c r="G39" s="540"/>
      <c r="H39" s="541"/>
    </row>
  </sheetData>
  <mergeCells count="2">
    <mergeCell ref="A1:H1"/>
    <mergeCell ref="A38:E38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51">
      <selection activeCell="D47" sqref="D47"/>
    </sheetView>
  </sheetViews>
  <sheetFormatPr defaultColWidth="9.140625" defaultRowHeight="12.75"/>
  <cols>
    <col min="1" max="1" width="8.57421875" style="543" customWidth="1"/>
    <col min="2" max="2" width="12.00390625" style="544" customWidth="1"/>
    <col min="3" max="3" width="12.140625" style="545" customWidth="1"/>
    <col min="4" max="4" width="40.00390625" style="542" customWidth="1"/>
    <col min="5" max="5" width="24.57421875" style="543" customWidth="1"/>
    <col min="6" max="6" width="18.28125" style="546" customWidth="1"/>
    <col min="7" max="7" width="17.421875" style="542" customWidth="1"/>
    <col min="8" max="8" width="9.140625" style="547" customWidth="1"/>
    <col min="9" max="16384" width="9.140625" style="542" customWidth="1"/>
  </cols>
  <sheetData>
    <row r="1" spans="1:8" s="200" customFormat="1" ht="46.5" customHeight="1">
      <c r="A1" s="466" t="s">
        <v>420</v>
      </c>
      <c r="B1" s="466"/>
      <c r="C1" s="466"/>
      <c r="D1" s="466"/>
      <c r="E1" s="466"/>
      <c r="F1" s="466"/>
      <c r="G1" s="466"/>
      <c r="H1" s="466"/>
    </row>
    <row r="2" spans="1:8" ht="13.5" customHeight="1">
      <c r="A2" s="548"/>
      <c r="B2" s="549"/>
      <c r="C2" s="550"/>
      <c r="D2" s="551"/>
      <c r="E2" s="548"/>
      <c r="F2" s="552"/>
      <c r="G2" s="551"/>
      <c r="H2" s="553"/>
    </row>
    <row r="3" spans="1:8" s="554" customFormat="1" ht="27.75" customHeight="1">
      <c r="A3" s="555" t="s">
        <v>3</v>
      </c>
      <c r="B3" s="556" t="s">
        <v>4</v>
      </c>
      <c r="C3" s="557" t="s">
        <v>5</v>
      </c>
      <c r="D3" s="558" t="s">
        <v>408</v>
      </c>
      <c r="E3" s="558" t="s">
        <v>7</v>
      </c>
      <c r="F3" s="559" t="s">
        <v>409</v>
      </c>
      <c r="G3" s="558" t="s">
        <v>410</v>
      </c>
      <c r="H3" s="560" t="s">
        <v>10</v>
      </c>
    </row>
    <row r="4" spans="1:8" s="561" customFormat="1" ht="18.75" customHeight="1">
      <c r="A4" s="562" t="s">
        <v>11</v>
      </c>
      <c r="B4" s="563"/>
      <c r="C4" s="562"/>
      <c r="D4" s="564" t="s">
        <v>12</v>
      </c>
      <c r="E4" s="565"/>
      <c r="F4" s="566"/>
      <c r="G4" s="566"/>
      <c r="H4" s="567"/>
    </row>
    <row r="5" spans="1:8" s="568" customFormat="1" ht="18.75" customHeight="1">
      <c r="A5" s="569"/>
      <c r="B5" s="570" t="s">
        <v>13</v>
      </c>
      <c r="C5" s="519"/>
      <c r="D5" s="571" t="s">
        <v>14</v>
      </c>
      <c r="E5" s="572"/>
      <c r="F5" s="573"/>
      <c r="G5" s="573"/>
      <c r="H5" s="574"/>
    </row>
    <row r="6" spans="1:8" ht="20.25" customHeight="1">
      <c r="A6" s="575"/>
      <c r="B6" s="576"/>
      <c r="C6" s="577" t="s">
        <v>198</v>
      </c>
      <c r="D6" s="578" t="s">
        <v>199</v>
      </c>
      <c r="E6" s="491" t="s">
        <v>413</v>
      </c>
      <c r="F6" s="218">
        <v>114.66</v>
      </c>
      <c r="G6" s="219">
        <v>114.66</v>
      </c>
      <c r="H6" s="579">
        <f>G6/F6</f>
        <v>1</v>
      </c>
    </row>
    <row r="7" spans="1:8" ht="20.25" customHeight="1">
      <c r="A7" s="575"/>
      <c r="B7" s="580"/>
      <c r="C7" s="581" t="s">
        <v>200</v>
      </c>
      <c r="D7" s="582" t="s">
        <v>201</v>
      </c>
      <c r="E7" s="491" t="s">
        <v>413</v>
      </c>
      <c r="F7" s="218">
        <v>5732.82</v>
      </c>
      <c r="G7" s="219">
        <v>5732.82</v>
      </c>
      <c r="H7" s="579">
        <f>G7/F7</f>
        <v>1</v>
      </c>
    </row>
    <row r="8" spans="1:8" ht="19.5" customHeight="1">
      <c r="A8" s="575"/>
      <c r="B8" s="583"/>
      <c r="C8" s="584"/>
      <c r="D8" s="585"/>
      <c r="E8" s="586"/>
      <c r="F8" s="499">
        <f>SUM(F6:F7)</f>
        <v>5847.48</v>
      </c>
      <c r="G8" s="499">
        <f>SUM(G6:G7)</f>
        <v>5847.48</v>
      </c>
      <c r="H8" s="587">
        <f>G8/F8</f>
        <v>1</v>
      </c>
    </row>
    <row r="9" spans="1:8" s="588" customFormat="1" ht="19.5" customHeight="1">
      <c r="A9" s="589"/>
      <c r="B9" s="590"/>
      <c r="C9" s="591"/>
      <c r="D9" s="592"/>
      <c r="E9" s="593"/>
      <c r="F9" s="505">
        <f>F8</f>
        <v>5847.48</v>
      </c>
      <c r="G9" s="505">
        <f>G8</f>
        <v>5847.48</v>
      </c>
      <c r="H9" s="594">
        <f>G9/F9</f>
        <v>1</v>
      </c>
    </row>
    <row r="10" spans="1:8" s="561" customFormat="1" ht="19.5" customHeight="1">
      <c r="A10" s="595">
        <v>750</v>
      </c>
      <c r="B10" s="596"/>
      <c r="C10" s="597"/>
      <c r="D10" s="564" t="s">
        <v>55</v>
      </c>
      <c r="E10" s="565"/>
      <c r="F10" s="566"/>
      <c r="G10" s="566"/>
      <c r="H10" s="567"/>
    </row>
    <row r="11" spans="1:8" s="568" customFormat="1" ht="21" customHeight="1">
      <c r="A11" s="598"/>
      <c r="B11" s="599">
        <v>75011</v>
      </c>
      <c r="C11" s="519"/>
      <c r="D11" s="571" t="s">
        <v>57</v>
      </c>
      <c r="E11" s="572"/>
      <c r="F11" s="573"/>
      <c r="G11" s="573"/>
      <c r="H11" s="574"/>
    </row>
    <row r="12" spans="1:8" ht="19.5" customHeight="1">
      <c r="A12" s="600"/>
      <c r="B12" s="601"/>
      <c r="C12" s="136" t="s">
        <v>203</v>
      </c>
      <c r="D12" s="132" t="s">
        <v>204</v>
      </c>
      <c r="E12" s="320" t="s">
        <v>17</v>
      </c>
      <c r="F12" s="321">
        <v>27206</v>
      </c>
      <c r="G12" s="263">
        <v>11088</v>
      </c>
      <c r="H12" s="579">
        <f aca="true" t="shared" si="0" ref="H12:H19">G12/F12</f>
        <v>0.40755715650959345</v>
      </c>
    </row>
    <row r="13" spans="1:8" ht="19.5" customHeight="1">
      <c r="A13" s="600"/>
      <c r="B13" s="602"/>
      <c r="C13" s="136" t="s">
        <v>205</v>
      </c>
      <c r="D13" s="132" t="s">
        <v>206</v>
      </c>
      <c r="E13" s="320" t="s">
        <v>17</v>
      </c>
      <c r="F13" s="321">
        <v>2612</v>
      </c>
      <c r="G13" s="263">
        <v>2612</v>
      </c>
      <c r="H13" s="579">
        <f t="shared" si="0"/>
        <v>1</v>
      </c>
    </row>
    <row r="14" spans="1:8" ht="19.5" customHeight="1">
      <c r="A14" s="600"/>
      <c r="B14" s="602"/>
      <c r="C14" s="264" t="s">
        <v>207</v>
      </c>
      <c r="D14" s="133" t="s">
        <v>208</v>
      </c>
      <c r="E14" s="322" t="s">
        <v>17</v>
      </c>
      <c r="F14" s="323">
        <v>4131.6</v>
      </c>
      <c r="G14" s="267">
        <v>2080.96</v>
      </c>
      <c r="H14" s="579">
        <f t="shared" si="0"/>
        <v>0.5036692806660857</v>
      </c>
    </row>
    <row r="15" spans="1:8" ht="19.5" customHeight="1">
      <c r="A15" s="600"/>
      <c r="B15" s="602"/>
      <c r="C15" s="253" t="s">
        <v>209</v>
      </c>
      <c r="D15" s="254" t="s">
        <v>210</v>
      </c>
      <c r="E15" s="255" t="s">
        <v>17</v>
      </c>
      <c r="F15" s="256">
        <v>666.4</v>
      </c>
      <c r="G15" s="257">
        <v>336.04</v>
      </c>
      <c r="H15" s="579">
        <f t="shared" si="0"/>
        <v>0.5042617046818728</v>
      </c>
    </row>
    <row r="16" spans="1:8" ht="26.25" customHeight="1">
      <c r="A16" s="600"/>
      <c r="B16" s="602"/>
      <c r="C16" s="258">
        <v>4210</v>
      </c>
      <c r="D16" s="132" t="s">
        <v>215</v>
      </c>
      <c r="E16" s="255" t="s">
        <v>421</v>
      </c>
      <c r="F16" s="260">
        <v>526</v>
      </c>
      <c r="G16" s="261">
        <v>0</v>
      </c>
      <c r="H16" s="579">
        <f t="shared" si="0"/>
        <v>0</v>
      </c>
    </row>
    <row r="17" spans="1:8" ht="27.75" customHeight="1">
      <c r="A17" s="600"/>
      <c r="B17" s="602"/>
      <c r="C17" s="136" t="s">
        <v>227</v>
      </c>
      <c r="D17" s="262" t="s">
        <v>228</v>
      </c>
      <c r="E17" s="255" t="s">
        <v>17</v>
      </c>
      <c r="F17" s="219">
        <v>700</v>
      </c>
      <c r="G17" s="263">
        <v>218.08</v>
      </c>
      <c r="H17" s="579">
        <f t="shared" si="0"/>
        <v>0.3115428571428572</v>
      </c>
    </row>
    <row r="18" spans="1:8" s="603" customFormat="1" ht="19.5" customHeight="1">
      <c r="A18" s="600"/>
      <c r="B18" s="606"/>
      <c r="C18" s="584"/>
      <c r="D18" s="585"/>
      <c r="E18" s="586"/>
      <c r="F18" s="499">
        <f>SUM(F12:F17)</f>
        <v>35842</v>
      </c>
      <c r="G18" s="499">
        <f>SUM(G12:G17)</f>
        <v>16335.08</v>
      </c>
      <c r="H18" s="607">
        <f t="shared" si="0"/>
        <v>0.4557524691702472</v>
      </c>
    </row>
    <row r="19" spans="1:8" s="603" customFormat="1" ht="19.5" customHeight="1">
      <c r="A19" s="600"/>
      <c r="B19" s="608"/>
      <c r="C19" s="609"/>
      <c r="D19" s="585"/>
      <c r="E19" s="610"/>
      <c r="F19" s="505">
        <f>F18</f>
        <v>35842</v>
      </c>
      <c r="G19" s="505">
        <f>G18</f>
        <v>16335.08</v>
      </c>
      <c r="H19" s="611">
        <f t="shared" si="0"/>
        <v>0.4557524691702472</v>
      </c>
    </row>
    <row r="20" spans="1:8" s="561" customFormat="1" ht="47.25" customHeight="1">
      <c r="A20" s="595">
        <v>751</v>
      </c>
      <c r="B20" s="612"/>
      <c r="C20" s="562"/>
      <c r="D20" s="564" t="s">
        <v>66</v>
      </c>
      <c r="E20" s="565"/>
      <c r="F20" s="566"/>
      <c r="G20" s="566"/>
      <c r="H20" s="567"/>
    </row>
    <row r="21" spans="1:8" s="568" customFormat="1" ht="26.25" customHeight="1">
      <c r="A21" s="613"/>
      <c r="B21" s="614">
        <v>75101</v>
      </c>
      <c r="C21" s="519"/>
      <c r="D21" s="571" t="s">
        <v>414</v>
      </c>
      <c r="E21" s="615"/>
      <c r="F21" s="573"/>
      <c r="G21" s="616"/>
      <c r="H21" s="574"/>
    </row>
    <row r="22" spans="1:8" ht="19.5" customHeight="1">
      <c r="A22" s="617"/>
      <c r="B22" s="618"/>
      <c r="C22" s="158" t="s">
        <v>207</v>
      </c>
      <c r="D22" s="132" t="s">
        <v>208</v>
      </c>
      <c r="E22" s="320" t="s">
        <v>17</v>
      </c>
      <c r="F22" s="321">
        <v>387</v>
      </c>
      <c r="G22" s="263">
        <v>193.67</v>
      </c>
      <c r="H22" s="579">
        <f>G22/F22</f>
        <v>0.5004392764857881</v>
      </c>
    </row>
    <row r="23" spans="1:8" ht="19.5" customHeight="1">
      <c r="A23" s="619"/>
      <c r="B23" s="620"/>
      <c r="C23" s="437" t="s">
        <v>209</v>
      </c>
      <c r="D23" s="133" t="s">
        <v>210</v>
      </c>
      <c r="E23" s="322" t="s">
        <v>17</v>
      </c>
      <c r="F23" s="323">
        <v>63</v>
      </c>
      <c r="G23" s="267">
        <v>31.24</v>
      </c>
      <c r="H23" s="579">
        <f>G23/F23</f>
        <v>0.49587301587301585</v>
      </c>
    </row>
    <row r="24" spans="1:8" ht="19.5" customHeight="1">
      <c r="A24" s="621"/>
      <c r="B24" s="622"/>
      <c r="C24" s="324" t="s">
        <v>212</v>
      </c>
      <c r="D24" s="131" t="s">
        <v>213</v>
      </c>
      <c r="E24" s="345" t="s">
        <v>17</v>
      </c>
      <c r="F24" s="319">
        <v>2550</v>
      </c>
      <c r="G24" s="257">
        <v>1275</v>
      </c>
      <c r="H24" s="579">
        <f>G24/F24</f>
        <v>0.5</v>
      </c>
    </row>
    <row r="25" spans="1:8" ht="19.5" customHeight="1">
      <c r="A25" s="623"/>
      <c r="B25" s="624"/>
      <c r="C25" s="625"/>
      <c r="D25" s="626"/>
      <c r="E25" s="586"/>
      <c r="F25" s="499">
        <f>SUM(F22:F24)</f>
        <v>3000</v>
      </c>
      <c r="G25" s="499">
        <f>SUM(G22:G24)</f>
        <v>1499.91</v>
      </c>
      <c r="H25" s="587">
        <f>G25/F25</f>
        <v>0.49997</v>
      </c>
    </row>
    <row r="26" spans="1:8" s="627" customFormat="1" ht="19.5" customHeight="1">
      <c r="A26" s="73"/>
      <c r="B26" s="104">
        <v>75113</v>
      </c>
      <c r="C26" s="359"/>
      <c r="D26" s="134"/>
      <c r="E26" s="320"/>
      <c r="F26" s="321"/>
      <c r="G26" s="263"/>
      <c r="H26" s="222"/>
    </row>
    <row r="27" spans="1:8" s="627" customFormat="1" ht="21" customHeight="1">
      <c r="A27" s="73"/>
      <c r="B27" s="325"/>
      <c r="C27" s="326">
        <v>3030</v>
      </c>
      <c r="D27" s="132" t="s">
        <v>292</v>
      </c>
      <c r="E27" s="360" t="s">
        <v>17</v>
      </c>
      <c r="F27" s="321">
        <v>1980</v>
      </c>
      <c r="G27" s="263">
        <v>1980</v>
      </c>
      <c r="H27" s="222">
        <f aca="true" t="shared" si="1" ref="H27:H35">G27/F27</f>
        <v>1</v>
      </c>
    </row>
    <row r="28" spans="1:8" s="627" customFormat="1" ht="21" customHeight="1">
      <c r="A28" s="73"/>
      <c r="B28" s="325"/>
      <c r="C28" s="326">
        <v>4110</v>
      </c>
      <c r="D28" s="132" t="s">
        <v>293</v>
      </c>
      <c r="E28" s="360" t="s">
        <v>17</v>
      </c>
      <c r="F28" s="321">
        <v>209.16</v>
      </c>
      <c r="G28" s="263">
        <v>209.16</v>
      </c>
      <c r="H28" s="222">
        <f t="shared" si="1"/>
        <v>1</v>
      </c>
    </row>
    <row r="29" spans="1:8" s="627" customFormat="1" ht="21" customHeight="1">
      <c r="A29" s="73"/>
      <c r="B29" s="325"/>
      <c r="C29" s="326">
        <v>4120</v>
      </c>
      <c r="D29" s="132" t="s">
        <v>210</v>
      </c>
      <c r="E29" s="360" t="s">
        <v>17</v>
      </c>
      <c r="F29" s="321">
        <v>33.72</v>
      </c>
      <c r="G29" s="263">
        <v>33.72</v>
      </c>
      <c r="H29" s="222">
        <f t="shared" si="1"/>
        <v>1</v>
      </c>
    </row>
    <row r="30" spans="1:8" s="627" customFormat="1" ht="21" customHeight="1">
      <c r="A30" s="73"/>
      <c r="B30" s="325"/>
      <c r="C30" s="326">
        <v>4170</v>
      </c>
      <c r="D30" s="132" t="s">
        <v>213</v>
      </c>
      <c r="E30" s="360" t="s">
        <v>17</v>
      </c>
      <c r="F30" s="321">
        <v>1547.04</v>
      </c>
      <c r="G30" s="263">
        <v>1547.04</v>
      </c>
      <c r="H30" s="222">
        <f t="shared" si="1"/>
        <v>1</v>
      </c>
    </row>
    <row r="31" spans="1:8" s="627" customFormat="1" ht="21" customHeight="1">
      <c r="A31" s="73"/>
      <c r="B31" s="325"/>
      <c r="C31" s="326">
        <v>4210</v>
      </c>
      <c r="D31" s="132" t="s">
        <v>215</v>
      </c>
      <c r="E31" s="360" t="s">
        <v>17</v>
      </c>
      <c r="F31" s="321">
        <v>754.77</v>
      </c>
      <c r="G31" s="263">
        <v>667.66</v>
      </c>
      <c r="H31" s="222">
        <f t="shared" si="1"/>
        <v>0.8845873577381189</v>
      </c>
    </row>
    <row r="32" spans="1:8" s="627" customFormat="1" ht="21" customHeight="1">
      <c r="A32" s="73"/>
      <c r="B32" s="325"/>
      <c r="C32" s="326">
        <v>4300</v>
      </c>
      <c r="D32" s="132" t="s">
        <v>199</v>
      </c>
      <c r="E32" s="360" t="s">
        <v>17</v>
      </c>
      <c r="F32" s="321">
        <v>100</v>
      </c>
      <c r="G32" s="263">
        <v>100</v>
      </c>
      <c r="H32" s="222">
        <f t="shared" si="1"/>
        <v>1</v>
      </c>
    </row>
    <row r="33" spans="1:8" s="627" customFormat="1" ht="21" customHeight="1">
      <c r="A33" s="73"/>
      <c r="B33" s="325"/>
      <c r="C33" s="326">
        <v>4410</v>
      </c>
      <c r="D33" s="132" t="s">
        <v>228</v>
      </c>
      <c r="E33" s="360" t="s">
        <v>17</v>
      </c>
      <c r="F33" s="321">
        <v>155.31</v>
      </c>
      <c r="G33" s="263">
        <v>155.31</v>
      </c>
      <c r="H33" s="222">
        <f t="shared" si="1"/>
        <v>1</v>
      </c>
    </row>
    <row r="34" spans="1:8" s="627" customFormat="1" ht="19.5" customHeight="1">
      <c r="A34" s="73"/>
      <c r="B34" s="325"/>
      <c r="C34" s="160"/>
      <c r="D34" s="154"/>
      <c r="E34" s="328"/>
      <c r="F34" s="329">
        <f>SUM(F27:F33)</f>
        <v>4780</v>
      </c>
      <c r="G34" s="270">
        <f>SUM(G27:G33)</f>
        <v>4692.89</v>
      </c>
      <c r="H34" s="227">
        <f t="shared" si="1"/>
        <v>0.9817761506276151</v>
      </c>
    </row>
    <row r="35" spans="1:8" s="628" customFormat="1" ht="19.5" customHeight="1">
      <c r="A35" s="629"/>
      <c r="B35" s="630"/>
      <c r="C35" s="364"/>
      <c r="D35" s="145"/>
      <c r="E35" s="349"/>
      <c r="F35" s="365">
        <f>F25+F34</f>
        <v>7780</v>
      </c>
      <c r="G35" s="297">
        <f>G25+G34</f>
        <v>6192.8</v>
      </c>
      <c r="H35" s="233">
        <f t="shared" si="1"/>
        <v>0.7959897172236504</v>
      </c>
    </row>
    <row r="36" spans="1:8" s="588" customFormat="1" ht="33.75" customHeight="1">
      <c r="A36" s="631">
        <v>851</v>
      </c>
      <c r="B36" s="632"/>
      <c r="C36" s="633"/>
      <c r="D36" s="564" t="s">
        <v>139</v>
      </c>
      <c r="E36" s="634"/>
      <c r="F36" s="635"/>
      <c r="G36" s="635"/>
      <c r="H36" s="567"/>
    </row>
    <row r="37" spans="1:8" s="568" customFormat="1" ht="21" customHeight="1">
      <c r="A37" s="636"/>
      <c r="B37" s="614">
        <v>85195</v>
      </c>
      <c r="C37" s="637"/>
      <c r="D37" s="638" t="s">
        <v>14</v>
      </c>
      <c r="E37" s="491"/>
      <c r="F37" s="616"/>
      <c r="G37" s="616"/>
      <c r="H37" s="574"/>
    </row>
    <row r="38" spans="1:8" s="627" customFormat="1" ht="33" customHeight="1">
      <c r="A38" s="73"/>
      <c r="B38" s="98"/>
      <c r="C38" s="346">
        <v>4740</v>
      </c>
      <c r="D38" s="262" t="s">
        <v>258</v>
      </c>
      <c r="E38" s="337" t="s">
        <v>40</v>
      </c>
      <c r="F38" s="321">
        <v>59</v>
      </c>
      <c r="G38" s="321">
        <v>0</v>
      </c>
      <c r="H38" s="222">
        <f>G38/F38</f>
        <v>0</v>
      </c>
    </row>
    <row r="39" spans="1:8" s="568" customFormat="1" ht="21" customHeight="1">
      <c r="A39" s="639"/>
      <c r="B39" s="606"/>
      <c r="C39" s="640"/>
      <c r="D39" s="641"/>
      <c r="E39" s="642"/>
      <c r="F39" s="499">
        <f>SUM(F38:F38)</f>
        <v>59</v>
      </c>
      <c r="G39" s="499">
        <f>SUM(G38:G38)</f>
        <v>0</v>
      </c>
      <c r="H39" s="587">
        <f>G39/F39</f>
        <v>0</v>
      </c>
    </row>
    <row r="40" spans="1:8" s="643" customFormat="1" ht="21" customHeight="1">
      <c r="A40" s="644"/>
      <c r="B40" s="644"/>
      <c r="C40" s="532"/>
      <c r="D40" s="645"/>
      <c r="E40" s="646"/>
      <c r="F40" s="505">
        <f>F39</f>
        <v>59</v>
      </c>
      <c r="G40" s="505">
        <f>G39</f>
        <v>0</v>
      </c>
      <c r="H40" s="594">
        <f>G40/F40</f>
        <v>0</v>
      </c>
    </row>
    <row r="41" spans="1:8" s="588" customFormat="1" ht="21" customHeight="1">
      <c r="A41" s="595">
        <v>852</v>
      </c>
      <c r="B41" s="647"/>
      <c r="C41" s="633"/>
      <c r="D41" s="564" t="s">
        <v>144</v>
      </c>
      <c r="E41" s="634"/>
      <c r="F41" s="635"/>
      <c r="G41" s="635"/>
      <c r="H41" s="567"/>
    </row>
    <row r="42" spans="1:8" s="568" customFormat="1" ht="49.5" customHeight="1">
      <c r="A42" s="648"/>
      <c r="B42" s="614">
        <v>85212</v>
      </c>
      <c r="C42" s="519"/>
      <c r="D42" s="571" t="s">
        <v>422</v>
      </c>
      <c r="E42" s="572"/>
      <c r="F42" s="616"/>
      <c r="G42" s="616"/>
      <c r="H42" s="574"/>
    </row>
    <row r="43" spans="1:8" s="627" customFormat="1" ht="16.5" customHeight="1">
      <c r="A43" s="54"/>
      <c r="B43" s="73"/>
      <c r="C43" s="136" t="s">
        <v>378</v>
      </c>
      <c r="D43" s="262" t="s">
        <v>379</v>
      </c>
      <c r="E43" s="337" t="s">
        <v>17</v>
      </c>
      <c r="F43" s="321">
        <v>764802</v>
      </c>
      <c r="G43" s="321">
        <v>329344.13</v>
      </c>
      <c r="H43" s="222">
        <f aca="true" t="shared" si="2" ref="H43:H52">G43/F43</f>
        <v>0.43062665892610114</v>
      </c>
    </row>
    <row r="44" spans="1:8" s="627" customFormat="1" ht="16.5" customHeight="1">
      <c r="A44" s="54"/>
      <c r="B44" s="73"/>
      <c r="C44" s="136" t="s">
        <v>203</v>
      </c>
      <c r="D44" s="262" t="s">
        <v>204</v>
      </c>
      <c r="E44" s="337" t="s">
        <v>17</v>
      </c>
      <c r="F44" s="321">
        <v>18000</v>
      </c>
      <c r="G44" s="321">
        <v>7736.75</v>
      </c>
      <c r="H44" s="222">
        <f t="shared" si="2"/>
        <v>0.4298194444444444</v>
      </c>
    </row>
    <row r="45" spans="1:8" s="627" customFormat="1" ht="26.25" customHeight="1">
      <c r="A45" s="54"/>
      <c r="B45" s="73"/>
      <c r="C45" s="136" t="s">
        <v>207</v>
      </c>
      <c r="D45" s="262" t="s">
        <v>208</v>
      </c>
      <c r="E45" s="337" t="s">
        <v>188</v>
      </c>
      <c r="F45" s="321">
        <v>5463</v>
      </c>
      <c r="G45" s="321">
        <v>1880.54</v>
      </c>
      <c r="H45" s="222">
        <f t="shared" si="2"/>
        <v>0.34423210690097017</v>
      </c>
    </row>
    <row r="46" spans="1:8" s="627" customFormat="1" ht="26.25" customHeight="1">
      <c r="A46" s="61"/>
      <c r="B46" s="75"/>
      <c r="C46" s="264" t="s">
        <v>209</v>
      </c>
      <c r="D46" s="265" t="s">
        <v>210</v>
      </c>
      <c r="E46" s="406" t="s">
        <v>413</v>
      </c>
      <c r="F46" s="323">
        <v>441</v>
      </c>
      <c r="G46" s="323">
        <v>189.57</v>
      </c>
      <c r="H46" s="222">
        <f t="shared" si="2"/>
        <v>0.42986394557823127</v>
      </c>
    </row>
    <row r="47" spans="1:8" s="627" customFormat="1" ht="26.25" customHeight="1">
      <c r="A47" s="50"/>
      <c r="B47" s="70"/>
      <c r="C47" s="253" t="s">
        <v>214</v>
      </c>
      <c r="D47" s="254" t="s">
        <v>215</v>
      </c>
      <c r="E47" s="424" t="s">
        <v>188</v>
      </c>
      <c r="F47" s="319">
        <v>389</v>
      </c>
      <c r="G47" s="257">
        <v>127</v>
      </c>
      <c r="H47" s="222">
        <f t="shared" si="2"/>
        <v>0.3264781491002571</v>
      </c>
    </row>
    <row r="48" spans="1:8" s="627" customFormat="1" ht="16.5" customHeight="1">
      <c r="A48" s="54"/>
      <c r="B48" s="73"/>
      <c r="C48" s="136" t="s">
        <v>198</v>
      </c>
      <c r="D48" s="262" t="s">
        <v>199</v>
      </c>
      <c r="E48" s="337" t="s">
        <v>17</v>
      </c>
      <c r="F48" s="321">
        <v>500</v>
      </c>
      <c r="G48" s="263">
        <v>256.28</v>
      </c>
      <c r="H48" s="222">
        <f t="shared" si="2"/>
        <v>0.5125599999999999</v>
      </c>
    </row>
    <row r="49" spans="1:8" s="627" customFormat="1" ht="27" customHeight="1">
      <c r="A49" s="54"/>
      <c r="B49" s="73"/>
      <c r="C49" s="136" t="s">
        <v>238</v>
      </c>
      <c r="D49" s="262" t="s">
        <v>239</v>
      </c>
      <c r="E49" s="337" t="s">
        <v>17</v>
      </c>
      <c r="F49" s="321">
        <v>300</v>
      </c>
      <c r="G49" s="263">
        <v>300</v>
      </c>
      <c r="H49" s="222">
        <f t="shared" si="2"/>
        <v>1</v>
      </c>
    </row>
    <row r="50" spans="1:8" s="627" customFormat="1" ht="27" customHeight="1">
      <c r="A50" s="54"/>
      <c r="B50" s="73"/>
      <c r="C50" s="346" t="s">
        <v>257</v>
      </c>
      <c r="D50" s="262" t="s">
        <v>258</v>
      </c>
      <c r="E50" s="337" t="s">
        <v>188</v>
      </c>
      <c r="F50" s="321">
        <v>200</v>
      </c>
      <c r="G50" s="263">
        <v>0</v>
      </c>
      <c r="H50" s="222">
        <f t="shared" si="2"/>
        <v>0</v>
      </c>
    </row>
    <row r="51" spans="1:8" s="627" customFormat="1" ht="27" customHeight="1">
      <c r="A51" s="54"/>
      <c r="B51" s="73"/>
      <c r="C51" s="253" t="s">
        <v>259</v>
      </c>
      <c r="D51" s="262" t="s">
        <v>260</v>
      </c>
      <c r="E51" s="337" t="s">
        <v>17</v>
      </c>
      <c r="F51" s="321">
        <v>300</v>
      </c>
      <c r="G51" s="263">
        <v>158.6</v>
      </c>
      <c r="H51" s="222">
        <f t="shared" si="2"/>
        <v>0.5286666666666666</v>
      </c>
    </row>
    <row r="52" spans="1:8" s="568" customFormat="1" ht="21" customHeight="1">
      <c r="A52" s="649"/>
      <c r="B52" s="624"/>
      <c r="C52" s="519"/>
      <c r="D52" s="571"/>
      <c r="E52" s="650"/>
      <c r="F52" s="499">
        <f>SUM(F43:F51)</f>
        <v>790395</v>
      </c>
      <c r="G52" s="499">
        <f>SUM(G43:G51)</f>
        <v>339992.87</v>
      </c>
      <c r="H52" s="587">
        <f t="shared" si="2"/>
        <v>0.43015564369713877</v>
      </c>
    </row>
    <row r="53" spans="1:8" s="568" customFormat="1" ht="48.75" customHeight="1">
      <c r="A53" s="649"/>
      <c r="B53" s="651">
        <v>85213</v>
      </c>
      <c r="C53" s="519"/>
      <c r="D53" s="571" t="s">
        <v>423</v>
      </c>
      <c r="E53" s="572"/>
      <c r="F53" s="616"/>
      <c r="G53" s="616"/>
      <c r="H53" s="574"/>
    </row>
    <row r="54" spans="1:8" ht="26.25" customHeight="1">
      <c r="A54" s="652"/>
      <c r="B54" s="653"/>
      <c r="C54" s="625" t="s">
        <v>381</v>
      </c>
      <c r="D54" s="582" t="s">
        <v>382</v>
      </c>
      <c r="E54" s="654" t="s">
        <v>413</v>
      </c>
      <c r="F54" s="321">
        <v>1500</v>
      </c>
      <c r="G54" s="263">
        <v>991.44</v>
      </c>
      <c r="H54" s="579">
        <f>G54/F54</f>
        <v>0.66096</v>
      </c>
    </row>
    <row r="55" spans="1:8" s="568" customFormat="1" ht="21" customHeight="1">
      <c r="A55" s="649"/>
      <c r="B55" s="653"/>
      <c r="C55" s="519"/>
      <c r="D55" s="571"/>
      <c r="E55" s="650"/>
      <c r="F55" s="499">
        <f>SUM(F54)</f>
        <v>1500</v>
      </c>
      <c r="G55" s="499">
        <f>SUM(G54)</f>
        <v>991.44</v>
      </c>
      <c r="H55" s="587">
        <f>G55/F55</f>
        <v>0.66096</v>
      </c>
    </row>
    <row r="56" spans="1:8" s="568" customFormat="1" ht="26.25" customHeight="1">
      <c r="A56" s="649"/>
      <c r="B56" s="651">
        <v>85214</v>
      </c>
      <c r="C56" s="519"/>
      <c r="D56" s="571" t="s">
        <v>424</v>
      </c>
      <c r="E56" s="572"/>
      <c r="F56" s="616"/>
      <c r="G56" s="616"/>
      <c r="H56" s="574"/>
    </row>
    <row r="57" spans="1:8" ht="21.75" customHeight="1">
      <c r="A57" s="652"/>
      <c r="B57" s="653"/>
      <c r="C57" s="625" t="s">
        <v>378</v>
      </c>
      <c r="D57" s="582" t="s">
        <v>379</v>
      </c>
      <c r="E57" s="654" t="s">
        <v>413</v>
      </c>
      <c r="F57" s="655">
        <v>11323</v>
      </c>
      <c r="G57" s="655">
        <v>8496</v>
      </c>
      <c r="H57" s="579">
        <f>G57/F57</f>
        <v>0.7503311843151108</v>
      </c>
    </row>
    <row r="58" spans="1:8" s="568" customFormat="1" ht="21" customHeight="1">
      <c r="A58" s="656"/>
      <c r="B58" s="624"/>
      <c r="C58" s="519"/>
      <c r="D58" s="571"/>
      <c r="E58" s="650"/>
      <c r="F58" s="499">
        <f>SUM(F57:F57)</f>
        <v>11323</v>
      </c>
      <c r="G58" s="499">
        <f>SUM(G57:G57)</f>
        <v>8496</v>
      </c>
      <c r="H58" s="657">
        <f>G58/F58</f>
        <v>0.7503311843151108</v>
      </c>
    </row>
    <row r="59" spans="1:8" s="568" customFormat="1" ht="21" customHeight="1">
      <c r="A59" s="658"/>
      <c r="B59" s="659"/>
      <c r="C59" s="660"/>
      <c r="D59" s="638"/>
      <c r="E59" s="661"/>
      <c r="F59" s="662">
        <f>+F58+F55+F52</f>
        <v>803218</v>
      </c>
      <c r="G59" s="662">
        <f>+G58+G55+G52</f>
        <v>349480.31</v>
      </c>
      <c r="H59" s="594">
        <f>G59/F59</f>
        <v>0.4351001969577375</v>
      </c>
    </row>
    <row r="60" spans="1:8" s="643" customFormat="1" ht="22.5" customHeight="1" thickBot="1">
      <c r="A60" s="663" t="s">
        <v>419</v>
      </c>
      <c r="B60" s="663"/>
      <c r="C60" s="663"/>
      <c r="D60" s="663"/>
      <c r="E60" s="663"/>
      <c r="F60" s="664">
        <f>F59+F40+F35+F19+F9</f>
        <v>852746.48</v>
      </c>
      <c r="G60" s="664">
        <f>G59+G40+G35+G19+G9</f>
        <v>377855.67</v>
      </c>
      <c r="H60" s="665">
        <v>0.4431</v>
      </c>
    </row>
    <row r="61" spans="3:8" ht="12.75">
      <c r="C61" s="666"/>
      <c r="D61" s="667"/>
      <c r="E61" s="668"/>
      <c r="F61" s="669"/>
      <c r="G61" s="667"/>
      <c r="H61" s="670"/>
    </row>
    <row r="62" spans="3:8" ht="12.75">
      <c r="C62" s="671"/>
      <c r="D62" s="603"/>
      <c r="E62" s="672"/>
      <c r="F62" s="604"/>
      <c r="G62" s="603"/>
      <c r="H62" s="605"/>
    </row>
  </sheetData>
  <mergeCells count="2">
    <mergeCell ref="A1:H1"/>
    <mergeCell ref="A60:E60"/>
  </mergeCells>
  <printOptions/>
  <pageMargins left="0.35433070866141736" right="0.35433070866141736" top="0.5511811023622047" bottom="0.4330708661417323" header="0.4724409448818898" footer="0.2362204724409449"/>
  <pageSetup horizontalDpi="600" verticalDpi="6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machulika</cp:lastModifiedBy>
  <cp:lastPrinted>2009-07-28T12:19:20Z</cp:lastPrinted>
  <dcterms:created xsi:type="dcterms:W3CDTF">2010-10-19T09:25:30Z</dcterms:created>
  <dcterms:modified xsi:type="dcterms:W3CDTF">2010-10-19T09:25:30Z</dcterms:modified>
  <cp:category/>
  <cp:version/>
  <cp:contentType/>
  <cp:contentStatus/>
</cp:coreProperties>
</file>